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95" windowWidth="15480" windowHeight="10860"/>
  </bookViews>
  <sheets>
    <sheet name="прил2" sheetId="1" r:id="rId1"/>
    <sheet name="прил6" sheetId="2" r:id="rId2"/>
    <sheet name="прил3" sheetId="5" r:id="rId3"/>
    <sheet name="прил5" sheetId="9" r:id="rId4"/>
    <sheet name="обосн." sheetId="8" r:id="rId5"/>
  </sheets>
  <definedNames>
    <definedName name="_xlnm.Print_Titles" localSheetId="4">обосн.!$4:$4</definedName>
    <definedName name="_xlnm.Print_Titles" localSheetId="0">прил2!$7:$7</definedName>
    <definedName name="_xlnm.Print_Titles" localSheetId="2">прил3!$8:$8</definedName>
    <definedName name="_xlnm.Print_Titles" localSheetId="3">прил5!$8:$8</definedName>
    <definedName name="_xlnm.Print_Titles" localSheetId="1">прил6!$6:$6</definedName>
    <definedName name="_xlnm.Print_Area" localSheetId="0">прил2!$A$1:$I$24</definedName>
  </definedNames>
  <calcPr calcId="124519"/>
</workbook>
</file>

<file path=xl/calcChain.xml><?xml version="1.0" encoding="utf-8"?>
<calcChain xmlns="http://schemas.openxmlformats.org/spreadsheetml/2006/main">
  <c r="I33" i="2"/>
  <c r="I32"/>
  <c r="I31"/>
  <c r="I30"/>
  <c r="I27"/>
  <c r="I25"/>
  <c r="I24"/>
  <c r="I23"/>
  <c r="I20"/>
  <c r="I19"/>
  <c r="I18"/>
  <c r="I17"/>
  <c r="I16"/>
  <c r="I15"/>
  <c r="I14"/>
  <c r="I13"/>
  <c r="I12"/>
  <c r="I11"/>
  <c r="F41" i="9"/>
  <c r="F56"/>
  <c r="L27"/>
  <c r="K27"/>
  <c r="J27"/>
  <c r="I27"/>
  <c r="H27"/>
  <c r="G27"/>
  <c r="F27"/>
  <c r="F28"/>
  <c r="G28"/>
  <c r="H28"/>
  <c r="I28"/>
  <c r="J28"/>
  <c r="K28"/>
  <c r="L28"/>
  <c r="E28"/>
  <c r="E27"/>
  <c r="H145" i="5" l="1"/>
  <c r="H142"/>
  <c r="H139"/>
  <c r="H133"/>
  <c r="H130"/>
  <c r="H123"/>
  <c r="H116"/>
  <c r="H87"/>
  <c r="H84"/>
  <c r="H71"/>
  <c r="H68"/>
  <c r="H65"/>
  <c r="H62"/>
  <c r="H59"/>
  <c r="H56"/>
  <c r="H53"/>
  <c r="H50"/>
  <c r="H43"/>
  <c r="H34"/>
  <c r="I14" i="8" l="1"/>
  <c r="J14"/>
  <c r="K14"/>
  <c r="L14"/>
  <c r="M14"/>
  <c r="N14"/>
  <c r="O14"/>
  <c r="H14"/>
  <c r="I22" l="1"/>
  <c r="J22"/>
  <c r="G42" i="9" s="1"/>
  <c r="K22" i="8"/>
  <c r="H42" i="9" s="1"/>
  <c r="L22" i="8"/>
  <c r="I42" i="9" s="1"/>
  <c r="M22" i="8"/>
  <c r="J42" i="9" s="1"/>
  <c r="N22" i="8"/>
  <c r="K42" i="9" s="1"/>
  <c r="O22" i="8"/>
  <c r="L42" i="9" s="1"/>
  <c r="H22" i="8"/>
  <c r="E42" i="9" l="1"/>
  <c r="L19"/>
  <c r="L21"/>
  <c r="L22"/>
  <c r="L23"/>
  <c r="K19"/>
  <c r="K21"/>
  <c r="K22"/>
  <c r="K23"/>
  <c r="J19"/>
  <c r="J21"/>
  <c r="J22"/>
  <c r="J23"/>
  <c r="I19"/>
  <c r="I21"/>
  <c r="I22"/>
  <c r="I23"/>
  <c r="H19"/>
  <c r="H21"/>
  <c r="H22"/>
  <c r="H23"/>
  <c r="G19"/>
  <c r="G21"/>
  <c r="G22"/>
  <c r="G23"/>
  <c r="F19"/>
  <c r="F21"/>
  <c r="F22"/>
  <c r="F23"/>
  <c r="E19"/>
  <c r="E21"/>
  <c r="E22"/>
  <c r="E23"/>
  <c r="F18"/>
  <c r="G18"/>
  <c r="H18"/>
  <c r="I18"/>
  <c r="J18"/>
  <c r="K18"/>
  <c r="L18"/>
  <c r="E18"/>
  <c r="F25"/>
  <c r="G25"/>
  <c r="H25"/>
  <c r="I25"/>
  <c r="J25"/>
  <c r="K25"/>
  <c r="L25"/>
  <c r="L13" l="1"/>
  <c r="G11"/>
  <c r="H11"/>
  <c r="K11"/>
  <c r="L11"/>
  <c r="K13"/>
  <c r="L104"/>
  <c r="L106"/>
  <c r="L107"/>
  <c r="L108"/>
  <c r="L15" s="1"/>
  <c r="K104"/>
  <c r="K106"/>
  <c r="K107"/>
  <c r="K108"/>
  <c r="K15" s="1"/>
  <c r="J104"/>
  <c r="J11" s="1"/>
  <c r="J106"/>
  <c r="J107"/>
  <c r="J14" s="1"/>
  <c r="J108"/>
  <c r="J15" s="1"/>
  <c r="I104"/>
  <c r="I11" s="1"/>
  <c r="I106"/>
  <c r="I107"/>
  <c r="I14" s="1"/>
  <c r="I108"/>
  <c r="I15" s="1"/>
  <c r="H104"/>
  <c r="H106"/>
  <c r="H13" s="1"/>
  <c r="H107"/>
  <c r="H14" s="1"/>
  <c r="H108"/>
  <c r="H15" s="1"/>
  <c r="G104"/>
  <c r="G106"/>
  <c r="G13" s="1"/>
  <c r="G107"/>
  <c r="G14" s="1"/>
  <c r="G108"/>
  <c r="G15" s="1"/>
  <c r="F104"/>
  <c r="F11" s="1"/>
  <c r="F106"/>
  <c r="F13" s="1"/>
  <c r="F107"/>
  <c r="F14" s="1"/>
  <c r="F108"/>
  <c r="F15" s="1"/>
  <c r="F103"/>
  <c r="G103"/>
  <c r="H103"/>
  <c r="I103"/>
  <c r="J103"/>
  <c r="K103"/>
  <c r="L103"/>
  <c r="E104"/>
  <c r="E11" s="1"/>
  <c r="E106"/>
  <c r="E13" s="1"/>
  <c r="E107"/>
  <c r="E14" s="1"/>
  <c r="E108"/>
  <c r="E15" s="1"/>
  <c r="E103"/>
  <c r="D103" s="1"/>
  <c r="E165"/>
  <c r="L162"/>
  <c r="L164"/>
  <c r="L165"/>
  <c r="L14" s="1"/>
  <c r="L166"/>
  <c r="K162"/>
  <c r="K164"/>
  <c r="K165"/>
  <c r="K14" s="1"/>
  <c r="K166"/>
  <c r="J162"/>
  <c r="J164"/>
  <c r="J13" s="1"/>
  <c r="J165"/>
  <c r="J166"/>
  <c r="I162"/>
  <c r="I164"/>
  <c r="I13" s="1"/>
  <c r="I165"/>
  <c r="I166"/>
  <c r="H162"/>
  <c r="H164"/>
  <c r="H165"/>
  <c r="H166"/>
  <c r="G162"/>
  <c r="G164"/>
  <c r="G165"/>
  <c r="G166"/>
  <c r="F162"/>
  <c r="F164"/>
  <c r="F165"/>
  <c r="F166"/>
  <c r="E162"/>
  <c r="E164"/>
  <c r="D164" s="1"/>
  <c r="E166"/>
  <c r="F184"/>
  <c r="G184"/>
  <c r="H184"/>
  <c r="I184"/>
  <c r="J184"/>
  <c r="K184"/>
  <c r="L184"/>
  <c r="F183"/>
  <c r="G183"/>
  <c r="H183"/>
  <c r="I183"/>
  <c r="J183"/>
  <c r="K183"/>
  <c r="L183"/>
  <c r="E183"/>
  <c r="E184"/>
  <c r="F186"/>
  <c r="G186"/>
  <c r="H186"/>
  <c r="I186"/>
  <c r="J186"/>
  <c r="K186"/>
  <c r="L186"/>
  <c r="F187"/>
  <c r="G187"/>
  <c r="H187"/>
  <c r="I187"/>
  <c r="J187"/>
  <c r="K187"/>
  <c r="L187"/>
  <c r="E187"/>
  <c r="E186"/>
  <c r="F188"/>
  <c r="G188"/>
  <c r="H188"/>
  <c r="I188"/>
  <c r="J188"/>
  <c r="K188"/>
  <c r="L188"/>
  <c r="E188"/>
  <c r="D16"/>
  <c r="D18"/>
  <c r="D19"/>
  <c r="D21"/>
  <c r="D22"/>
  <c r="D23"/>
  <c r="D24"/>
  <c r="D26"/>
  <c r="D27"/>
  <c r="D29"/>
  <c r="D30"/>
  <c r="D31"/>
  <c r="D33"/>
  <c r="D34"/>
  <c r="D36"/>
  <c r="D37"/>
  <c r="D38"/>
  <c r="D40"/>
  <c r="D41"/>
  <c r="D43"/>
  <c r="D44"/>
  <c r="D45"/>
  <c r="D47"/>
  <c r="D48"/>
  <c r="D50"/>
  <c r="D51"/>
  <c r="D52"/>
  <c r="D54"/>
  <c r="D55"/>
  <c r="D57"/>
  <c r="D58"/>
  <c r="D59"/>
  <c r="D61"/>
  <c r="D62"/>
  <c r="D64"/>
  <c r="D65"/>
  <c r="D66"/>
  <c r="D68"/>
  <c r="D69"/>
  <c r="D71"/>
  <c r="D72"/>
  <c r="D73"/>
  <c r="D75"/>
  <c r="D76"/>
  <c r="D78"/>
  <c r="D79"/>
  <c r="D80"/>
  <c r="D82"/>
  <c r="D83"/>
  <c r="D85"/>
  <c r="D86"/>
  <c r="D87"/>
  <c r="D89"/>
  <c r="D90"/>
  <c r="D92"/>
  <c r="D93"/>
  <c r="D94"/>
  <c r="D96"/>
  <c r="D97"/>
  <c r="D99"/>
  <c r="D100"/>
  <c r="D101"/>
  <c r="D109"/>
  <c r="D111"/>
  <c r="D112"/>
  <c r="D114"/>
  <c r="D115"/>
  <c r="D116"/>
  <c r="D118"/>
  <c r="D119"/>
  <c r="D121"/>
  <c r="D122"/>
  <c r="D123"/>
  <c r="D125"/>
  <c r="D126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7"/>
  <c r="D169"/>
  <c r="D170"/>
  <c r="D172"/>
  <c r="D173"/>
  <c r="D174"/>
  <c r="D177"/>
  <c r="D179"/>
  <c r="D180"/>
  <c r="D181"/>
  <c r="D190"/>
  <c r="D191"/>
  <c r="D193"/>
  <c r="D194"/>
  <c r="D195"/>
  <c r="D197"/>
  <c r="D198"/>
  <c r="D200"/>
  <c r="D201"/>
  <c r="D202"/>
  <c r="D204"/>
  <c r="D205"/>
  <c r="D207"/>
  <c r="D208"/>
  <c r="D209"/>
  <c r="D211"/>
  <c r="D212"/>
  <c r="D214"/>
  <c r="D215"/>
  <c r="D216"/>
  <c r="D107" l="1"/>
  <c r="D106"/>
  <c r="D187"/>
  <c r="D186"/>
  <c r="D184"/>
  <c r="D108"/>
  <c r="D104"/>
  <c r="D162"/>
  <c r="D165"/>
  <c r="D166"/>
  <c r="D183"/>
  <c r="D188"/>
  <c r="I19" i="8"/>
  <c r="J19"/>
  <c r="K19"/>
  <c r="L19"/>
  <c r="M19"/>
  <c r="N19"/>
  <c r="O19"/>
  <c r="H19"/>
  <c r="I26"/>
  <c r="J26"/>
  <c r="K26"/>
  <c r="L26"/>
  <c r="M26"/>
  <c r="N26"/>
  <c r="O26"/>
  <c r="H26"/>
  <c r="I29"/>
  <c r="J29"/>
  <c r="G56" i="9" s="1"/>
  <c r="G53" s="1"/>
  <c r="K29" i="8"/>
  <c r="H56" i="9" s="1"/>
  <c r="L29" i="8"/>
  <c r="I56" i="9" s="1"/>
  <c r="M29" i="8"/>
  <c r="J56" i="9" s="1"/>
  <c r="N29" i="8"/>
  <c r="K56" i="9" s="1"/>
  <c r="O29" i="8"/>
  <c r="L56" i="9" s="1"/>
  <c r="H29" i="8"/>
  <c r="I32"/>
  <c r="J32"/>
  <c r="K32"/>
  <c r="L32"/>
  <c r="M32"/>
  <c r="N32"/>
  <c r="O32"/>
  <c r="H32"/>
  <c r="I35"/>
  <c r="J35"/>
  <c r="K35"/>
  <c r="L35"/>
  <c r="M35"/>
  <c r="N35"/>
  <c r="O35"/>
  <c r="H35"/>
  <c r="I38"/>
  <c r="J38"/>
  <c r="K38"/>
  <c r="L38"/>
  <c r="M38"/>
  <c r="N38"/>
  <c r="O38"/>
  <c r="H38"/>
  <c r="I43"/>
  <c r="J43"/>
  <c r="K43"/>
  <c r="L43"/>
  <c r="M43"/>
  <c r="N43"/>
  <c r="O43"/>
  <c r="H43"/>
  <c r="I47"/>
  <c r="F91" i="9" s="1"/>
  <c r="F88" s="1"/>
  <c r="J47" i="8"/>
  <c r="G91" i="9" s="1"/>
  <c r="G88" s="1"/>
  <c r="K47" i="8"/>
  <c r="H91" i="9" s="1"/>
  <c r="H88" s="1"/>
  <c r="L47" i="8"/>
  <c r="I91" i="9" s="1"/>
  <c r="I88" s="1"/>
  <c r="M47" i="8"/>
  <c r="J91" i="9" s="1"/>
  <c r="J88" s="1"/>
  <c r="N47" i="8"/>
  <c r="K91" i="9" s="1"/>
  <c r="K88" s="1"/>
  <c r="O47" i="8"/>
  <c r="L91" i="9" s="1"/>
  <c r="L88" s="1"/>
  <c r="H47" i="8"/>
  <c r="I50"/>
  <c r="J50"/>
  <c r="I21" i="2" s="1"/>
  <c r="K50" i="8"/>
  <c r="L50"/>
  <c r="M50"/>
  <c r="N50"/>
  <c r="O50"/>
  <c r="H50"/>
  <c r="I57"/>
  <c r="J57"/>
  <c r="K57"/>
  <c r="L57"/>
  <c r="M57"/>
  <c r="N57"/>
  <c r="O57"/>
  <c r="H57"/>
  <c r="I63"/>
  <c r="J63"/>
  <c r="K63"/>
  <c r="L63"/>
  <c r="M63"/>
  <c r="N63"/>
  <c r="O63"/>
  <c r="H63"/>
  <c r="I68"/>
  <c r="J68"/>
  <c r="K68"/>
  <c r="L68"/>
  <c r="M68"/>
  <c r="N68"/>
  <c r="O68"/>
  <c r="H68"/>
  <c r="I87"/>
  <c r="J87"/>
  <c r="K87"/>
  <c r="L87"/>
  <c r="M87"/>
  <c r="N87"/>
  <c r="O87"/>
  <c r="H87"/>
  <c r="I98"/>
  <c r="J98"/>
  <c r="I28" i="2" s="1"/>
  <c r="K98" i="8"/>
  <c r="L98"/>
  <c r="M98"/>
  <c r="N98"/>
  <c r="O98"/>
  <c r="O86" s="1"/>
  <c r="O84" s="1"/>
  <c r="H98"/>
  <c r="I122"/>
  <c r="J122"/>
  <c r="K122"/>
  <c r="L122"/>
  <c r="M122"/>
  <c r="N122"/>
  <c r="O122"/>
  <c r="H122"/>
  <c r="I128"/>
  <c r="J128"/>
  <c r="K128"/>
  <c r="L128"/>
  <c r="M128"/>
  <c r="N128"/>
  <c r="O128"/>
  <c r="H128"/>
  <c r="I133"/>
  <c r="J133"/>
  <c r="K133"/>
  <c r="L133"/>
  <c r="M133"/>
  <c r="N133"/>
  <c r="O133"/>
  <c r="H133"/>
  <c r="I138"/>
  <c r="J138"/>
  <c r="K138"/>
  <c r="L138"/>
  <c r="M138"/>
  <c r="N138"/>
  <c r="O138"/>
  <c r="H138"/>
  <c r="J60" i="5" l="1"/>
  <c r="E213" i="9"/>
  <c r="I146" i="5"/>
  <c r="E206" i="9"/>
  <c r="I143" i="5"/>
  <c r="I206" i="9"/>
  <c r="I203" s="1"/>
  <c r="M143" i="5"/>
  <c r="I199" i="9"/>
  <c r="M140" i="5"/>
  <c r="E127" i="9"/>
  <c r="E124" s="1"/>
  <c r="I88" i="5"/>
  <c r="E120" i="9"/>
  <c r="E117" s="1"/>
  <c r="I85" i="5"/>
  <c r="I120" i="9"/>
  <c r="I117" s="1"/>
  <c r="M85" i="5"/>
  <c r="L213" i="9"/>
  <c r="L210" s="1"/>
  <c r="P146" i="5"/>
  <c r="P144" s="1"/>
  <c r="H213" i="9"/>
  <c r="H210" s="1"/>
  <c r="L146" i="5"/>
  <c r="L144" s="1"/>
  <c r="L206" i="9"/>
  <c r="L203" s="1"/>
  <c r="P143" i="5"/>
  <c r="H206" i="9"/>
  <c r="H203" s="1"/>
  <c r="L143" i="5"/>
  <c r="L199" i="9"/>
  <c r="P140" i="5"/>
  <c r="H199" i="9"/>
  <c r="L140" i="5"/>
  <c r="L192" i="9"/>
  <c r="P137" i="5"/>
  <c r="P135" s="1"/>
  <c r="H192" i="9"/>
  <c r="L137" i="5"/>
  <c r="L135" s="1"/>
  <c r="L127" i="9"/>
  <c r="L124" s="1"/>
  <c r="P88" i="5"/>
  <c r="H127" i="9"/>
  <c r="H124" s="1"/>
  <c r="L88" i="5"/>
  <c r="L120" i="9"/>
  <c r="L117" s="1"/>
  <c r="P85" i="5"/>
  <c r="H120" i="9"/>
  <c r="H117" s="1"/>
  <c r="L85" i="5"/>
  <c r="O55" i="8"/>
  <c r="O53" s="1"/>
  <c r="O8" s="1"/>
  <c r="K55"/>
  <c r="K53" s="1"/>
  <c r="K8" s="1"/>
  <c r="K213" i="9"/>
  <c r="K210" s="1"/>
  <c r="O146" i="5"/>
  <c r="O144" s="1"/>
  <c r="G213" i="9"/>
  <c r="G210" s="1"/>
  <c r="K146" i="5"/>
  <c r="K144" s="1"/>
  <c r="K206" i="9"/>
  <c r="K203" s="1"/>
  <c r="O143" i="5"/>
  <c r="G206" i="9"/>
  <c r="G203" s="1"/>
  <c r="K143" i="5"/>
  <c r="K199" i="9"/>
  <c r="O140" i="5"/>
  <c r="K192" i="9"/>
  <c r="O137" i="5"/>
  <c r="O135" s="1"/>
  <c r="K127" i="9"/>
  <c r="K124" s="1"/>
  <c r="O88" i="5"/>
  <c r="G127" i="9"/>
  <c r="G124" s="1"/>
  <c r="K88" i="5"/>
  <c r="K120" i="9"/>
  <c r="K117" s="1"/>
  <c r="O85" i="5"/>
  <c r="G120" i="9"/>
  <c r="G117" s="1"/>
  <c r="K85" i="5"/>
  <c r="N55" i="8"/>
  <c r="N53" s="1"/>
  <c r="N8" s="1"/>
  <c r="J55"/>
  <c r="J53" s="1"/>
  <c r="J8" s="1"/>
  <c r="J213" i="9"/>
  <c r="J210" s="1"/>
  <c r="N146" i="5"/>
  <c r="N144" s="1"/>
  <c r="F213" i="9"/>
  <c r="F210" s="1"/>
  <c r="J146" i="5"/>
  <c r="J144" s="1"/>
  <c r="J206" i="9"/>
  <c r="J203" s="1"/>
  <c r="N143" i="5"/>
  <c r="F206" i="9"/>
  <c r="F203" s="1"/>
  <c r="J143" i="5"/>
  <c r="J199" i="9"/>
  <c r="N140" i="5"/>
  <c r="J192" i="9"/>
  <c r="N137" i="5"/>
  <c r="N135" s="1"/>
  <c r="J127" i="9"/>
  <c r="J124" s="1"/>
  <c r="N88" i="5"/>
  <c r="J120" i="9"/>
  <c r="J117" s="1"/>
  <c r="N85" i="5"/>
  <c r="M55" i="8"/>
  <c r="M53" s="1"/>
  <c r="M8" s="1"/>
  <c r="I55"/>
  <c r="I53" s="1"/>
  <c r="I8" s="1"/>
  <c r="I213" i="9"/>
  <c r="I210" s="1"/>
  <c r="M146" i="5"/>
  <c r="M144" s="1"/>
  <c r="I192" i="9"/>
  <c r="M137" i="5"/>
  <c r="M135" s="1"/>
  <c r="I127" i="9"/>
  <c r="I124" s="1"/>
  <c r="M88" i="5"/>
  <c r="L55" i="8"/>
  <c r="L53" s="1"/>
  <c r="L8" s="1"/>
  <c r="K86"/>
  <c r="K84" s="1"/>
  <c r="E91" i="9"/>
  <c r="F127"/>
  <c r="J88" i="5"/>
  <c r="F120" i="9"/>
  <c r="J85" i="5"/>
  <c r="H55" i="8"/>
  <c r="H53" s="1"/>
  <c r="H8" s="1"/>
  <c r="G199" i="9"/>
  <c r="K140" i="5"/>
  <c r="F199" i="9"/>
  <c r="F196" s="1"/>
  <c r="J140" i="5"/>
  <c r="E199" i="9"/>
  <c r="E196" s="1"/>
  <c r="I140" i="5"/>
  <c r="H140" s="1"/>
  <c r="G192" i="9"/>
  <c r="K137" i="5"/>
  <c r="F192" i="9"/>
  <c r="J137" i="5"/>
  <c r="J135" s="1"/>
  <c r="E192" i="9"/>
  <c r="I137" i="5"/>
  <c r="I135" s="1"/>
  <c r="N86" i="8"/>
  <c r="N84" s="1"/>
  <c r="J86"/>
  <c r="J84" s="1"/>
  <c r="H86"/>
  <c r="H84" s="1"/>
  <c r="M86"/>
  <c r="M84" s="1"/>
  <c r="I86"/>
  <c r="I84" s="1"/>
  <c r="L86"/>
  <c r="L84" s="1"/>
  <c r="J12"/>
  <c r="J10" s="1"/>
  <c r="O12"/>
  <c r="O10" s="1"/>
  <c r="N12"/>
  <c r="N10" s="1"/>
  <c r="M12"/>
  <c r="M10" s="1"/>
  <c r="L12"/>
  <c r="L10" s="1"/>
  <c r="K12"/>
  <c r="K10" s="1"/>
  <c r="I12"/>
  <c r="I10" s="1"/>
  <c r="H12"/>
  <c r="H10" s="1"/>
  <c r="J55" i="5"/>
  <c r="H85" l="1"/>
  <c r="H143"/>
  <c r="H146"/>
  <c r="H88"/>
  <c r="K135"/>
  <c r="H135" s="1"/>
  <c r="H137"/>
  <c r="E210" i="9"/>
  <c r="D210" s="1"/>
  <c r="D213"/>
  <c r="E203"/>
  <c r="D203" s="1"/>
  <c r="D206"/>
  <c r="E88"/>
  <c r="D88" s="1"/>
  <c r="D91"/>
  <c r="D127"/>
  <c r="F124"/>
  <c r="D124" s="1"/>
  <c r="F117"/>
  <c r="D117" s="1"/>
  <c r="D120"/>
  <c r="E25"/>
  <c r="D25" s="1"/>
  <c r="D28"/>
  <c r="F178"/>
  <c r="G178"/>
  <c r="H178"/>
  <c r="I178"/>
  <c r="J178"/>
  <c r="K178"/>
  <c r="L178"/>
  <c r="E178"/>
  <c r="D178" l="1"/>
  <c r="H112" i="5" l="1"/>
  <c r="H113"/>
  <c r="H114"/>
  <c r="H115"/>
  <c r="H119"/>
  <c r="H120"/>
  <c r="H121"/>
  <c r="H122"/>
  <c r="H126"/>
  <c r="H127"/>
  <c r="H128"/>
  <c r="H129"/>
  <c r="H74"/>
  <c r="H75"/>
  <c r="H76"/>
  <c r="H77"/>
  <c r="H36"/>
  <c r="H37"/>
  <c r="H38"/>
  <c r="H39"/>
  <c r="H40"/>
  <c r="H41"/>
  <c r="H46"/>
  <c r="H47"/>
  <c r="H48"/>
  <c r="H49"/>
  <c r="N86" l="1"/>
  <c r="M86"/>
  <c r="L86"/>
  <c r="K86"/>
  <c r="J86"/>
  <c r="P86"/>
  <c r="O86"/>
  <c r="P83"/>
  <c r="O83"/>
  <c r="N83"/>
  <c r="M83"/>
  <c r="L83"/>
  <c r="K83"/>
  <c r="J83"/>
  <c r="I86" l="1"/>
  <c r="H86" s="1"/>
  <c r="I83"/>
  <c r="H83" s="1"/>
  <c r="I77" i="9"/>
  <c r="I74" s="1"/>
  <c r="I22" i="2" l="1"/>
  <c r="O119" i="8"/>
  <c r="O117" s="1"/>
  <c r="O7" s="1"/>
  <c r="O5" s="1"/>
  <c r="N119"/>
  <c r="N117" s="1"/>
  <c r="N7" s="1"/>
  <c r="N5" s="1"/>
  <c r="L196" i="9"/>
  <c r="L189"/>
  <c r="L176"/>
  <c r="L171"/>
  <c r="L113"/>
  <c r="L98"/>
  <c r="L95" s="1"/>
  <c r="L84"/>
  <c r="L81" s="1"/>
  <c r="L77"/>
  <c r="L74" s="1"/>
  <c r="L70"/>
  <c r="L67" s="1"/>
  <c r="L63"/>
  <c r="L60" s="1"/>
  <c r="L53"/>
  <c r="L49"/>
  <c r="L46" s="1"/>
  <c r="L39"/>
  <c r="L35"/>
  <c r="K196"/>
  <c r="K189"/>
  <c r="K176"/>
  <c r="K171"/>
  <c r="K113"/>
  <c r="K98"/>
  <c r="K95" s="1"/>
  <c r="K84"/>
  <c r="K81" s="1"/>
  <c r="K77"/>
  <c r="K74" s="1"/>
  <c r="K70"/>
  <c r="K67" s="1"/>
  <c r="K63"/>
  <c r="K60" s="1"/>
  <c r="K53"/>
  <c r="K49"/>
  <c r="K46" s="1"/>
  <c r="K39"/>
  <c r="K35"/>
  <c r="L168" l="1"/>
  <c r="L163"/>
  <c r="K168"/>
  <c r="K163"/>
  <c r="L161"/>
  <c r="L175"/>
  <c r="K161"/>
  <c r="K175"/>
  <c r="L110"/>
  <c r="L105"/>
  <c r="L102" s="1"/>
  <c r="K105"/>
  <c r="K102" s="1"/>
  <c r="K110"/>
  <c r="L20"/>
  <c r="L32"/>
  <c r="K20"/>
  <c r="K32"/>
  <c r="L185"/>
  <c r="L182" s="1"/>
  <c r="K185"/>
  <c r="K182" s="1"/>
  <c r="P141" i="5"/>
  <c r="P138"/>
  <c r="P131"/>
  <c r="P125" s="1"/>
  <c r="P124"/>
  <c r="P118" s="1"/>
  <c r="P82"/>
  <c r="P80" s="1"/>
  <c r="P79" s="1"/>
  <c r="P72"/>
  <c r="P70" s="1"/>
  <c r="P69"/>
  <c r="P67" s="1"/>
  <c r="P66"/>
  <c r="P64" s="1"/>
  <c r="P63"/>
  <c r="P61" s="1"/>
  <c r="P60"/>
  <c r="P58" s="1"/>
  <c r="P57"/>
  <c r="P55" s="1"/>
  <c r="P54"/>
  <c r="P52" s="1"/>
  <c r="P51"/>
  <c r="P45" s="1"/>
  <c r="P44"/>
  <c r="P42" s="1"/>
  <c r="P35"/>
  <c r="P33" s="1"/>
  <c r="P32"/>
  <c r="P30" s="1"/>
  <c r="P23"/>
  <c r="P17" s="1"/>
  <c r="O141"/>
  <c r="O138"/>
  <c r="O131"/>
  <c r="O125" s="1"/>
  <c r="O124"/>
  <c r="O118" s="1"/>
  <c r="O82"/>
  <c r="O80" s="1"/>
  <c r="O79" s="1"/>
  <c r="O72"/>
  <c r="O70" s="1"/>
  <c r="O69"/>
  <c r="O67" s="1"/>
  <c r="O66"/>
  <c r="O64" s="1"/>
  <c r="O63"/>
  <c r="O61" s="1"/>
  <c r="O60"/>
  <c r="O58" s="1"/>
  <c r="O57"/>
  <c r="O55" s="1"/>
  <c r="O54"/>
  <c r="O52" s="1"/>
  <c r="O51"/>
  <c r="O45" s="1"/>
  <c r="O44"/>
  <c r="O42" s="1"/>
  <c r="O35"/>
  <c r="O33" s="1"/>
  <c r="O32"/>
  <c r="O30" s="1"/>
  <c r="O23"/>
  <c r="O17" s="1"/>
  <c r="L10" i="9" l="1"/>
  <c r="L160"/>
  <c r="K10"/>
  <c r="K160"/>
  <c r="L12"/>
  <c r="L9" s="1"/>
  <c r="L17"/>
  <c r="K12"/>
  <c r="K9" s="1"/>
  <c r="K17"/>
  <c r="P73" i="5"/>
  <c r="P16" s="1"/>
  <c r="P117"/>
  <c r="P111" s="1"/>
  <c r="P134"/>
  <c r="P132" s="1"/>
  <c r="O73"/>
  <c r="O16" s="1"/>
  <c r="O117"/>
  <c r="O111" s="1"/>
  <c r="O134"/>
  <c r="O132" s="1"/>
  <c r="F98" i="9"/>
  <c r="F95" s="1"/>
  <c r="G98"/>
  <c r="G95" s="1"/>
  <c r="H98"/>
  <c r="H95" s="1"/>
  <c r="I98"/>
  <c r="I95" s="1"/>
  <c r="J98"/>
  <c r="J95" s="1"/>
  <c r="E98"/>
  <c r="M72" i="5"/>
  <c r="L72"/>
  <c r="L70" s="1"/>
  <c r="K72"/>
  <c r="K70" s="1"/>
  <c r="J72"/>
  <c r="J70" s="1"/>
  <c r="I72"/>
  <c r="M70" l="1"/>
  <c r="E95" i="9"/>
  <c r="D95" s="1"/>
  <c r="D98"/>
  <c r="N72" i="5"/>
  <c r="N70" s="1"/>
  <c r="I70"/>
  <c r="P15"/>
  <c r="P9" s="1"/>
  <c r="O15"/>
  <c r="O9" s="1"/>
  <c r="N69"/>
  <c r="N67" s="1"/>
  <c r="L69"/>
  <c r="L67" s="1"/>
  <c r="K69"/>
  <c r="K67" s="1"/>
  <c r="J69"/>
  <c r="J67" s="1"/>
  <c r="I69"/>
  <c r="G39" i="9"/>
  <c r="F171"/>
  <c r="J131" i="5"/>
  <c r="J44"/>
  <c r="H176" i="9"/>
  <c r="I176"/>
  <c r="J176"/>
  <c r="M131" i="5"/>
  <c r="M125" s="1"/>
  <c r="M124"/>
  <c r="M118" s="1"/>
  <c r="L124"/>
  <c r="L118" s="1"/>
  <c r="L32"/>
  <c r="L30" s="1"/>
  <c r="M32"/>
  <c r="N32"/>
  <c r="N30" s="1"/>
  <c r="H53" i="9"/>
  <c r="M54" i="5"/>
  <c r="G84" i="9"/>
  <c r="G81" s="1"/>
  <c r="K54" i="5"/>
  <c r="K52" s="1"/>
  <c r="G171" i="9"/>
  <c r="M44" i="5"/>
  <c r="N44"/>
  <c r="N42" s="1"/>
  <c r="L44"/>
  <c r="L42" s="1"/>
  <c r="H84" i="9"/>
  <c r="H81" s="1"/>
  <c r="F81"/>
  <c r="E84"/>
  <c r="N138" i="5"/>
  <c r="M138"/>
  <c r="L138"/>
  <c r="I32"/>
  <c r="E35" i="9"/>
  <c r="I51" i="5"/>
  <c r="I54"/>
  <c r="E70" i="9"/>
  <c r="I131" i="5"/>
  <c r="K32"/>
  <c r="K30" s="1"/>
  <c r="G35" i="9"/>
  <c r="K51" i="5"/>
  <c r="K45" s="1"/>
  <c r="G63" i="9"/>
  <c r="G60" s="1"/>
  <c r="G70"/>
  <c r="G67" s="1"/>
  <c r="K138" i="5"/>
  <c r="F189" i="9"/>
  <c r="H189"/>
  <c r="I189"/>
  <c r="J189"/>
  <c r="F35"/>
  <c r="F39"/>
  <c r="F53"/>
  <c r="F70"/>
  <c r="F67" s="1"/>
  <c r="G77"/>
  <c r="G74" s="1"/>
  <c r="H35"/>
  <c r="H63"/>
  <c r="H60" s="1"/>
  <c r="L60" i="5"/>
  <c r="H196" i="9"/>
  <c r="I35"/>
  <c r="I49"/>
  <c r="I46" s="1"/>
  <c r="M57" i="5"/>
  <c r="M60"/>
  <c r="I196" i="9"/>
  <c r="J35"/>
  <c r="J77"/>
  <c r="J74" s="1"/>
  <c r="J196"/>
  <c r="E49"/>
  <c r="E56"/>
  <c r="E171"/>
  <c r="K141" i="5"/>
  <c r="J138"/>
  <c r="N141"/>
  <c r="M141"/>
  <c r="L141"/>
  <c r="J141"/>
  <c r="F176" i="9"/>
  <c r="G176"/>
  <c r="E176"/>
  <c r="H89" i="5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E77" i="9"/>
  <c r="F77"/>
  <c r="F74" s="1"/>
  <c r="H77"/>
  <c r="H74" s="1"/>
  <c r="F63"/>
  <c r="F60" s="1"/>
  <c r="E63"/>
  <c r="J51" i="5"/>
  <c r="J45" s="1"/>
  <c r="L51"/>
  <c r="L45" s="1"/>
  <c r="J49" i="9"/>
  <c r="J46" s="1"/>
  <c r="J32" i="5"/>
  <c r="Q10"/>
  <c r="R10"/>
  <c r="S10"/>
  <c r="T10"/>
  <c r="U10"/>
  <c r="I44"/>
  <c r="K60"/>
  <c r="K58" s="1"/>
  <c r="J58"/>
  <c r="M63"/>
  <c r="K63"/>
  <c r="L131"/>
  <c r="L125" s="1"/>
  <c r="I63"/>
  <c r="I60"/>
  <c r="L54"/>
  <c r="L52" s="1"/>
  <c r="J35"/>
  <c r="N57"/>
  <c r="N55" s="1"/>
  <c r="J63"/>
  <c r="J61" s="1"/>
  <c r="L63"/>
  <c r="L61" s="1"/>
  <c r="N63"/>
  <c r="N61" s="1"/>
  <c r="K57"/>
  <c r="K55" s="1"/>
  <c r="N51"/>
  <c r="N45" s="1"/>
  <c r="L35"/>
  <c r="L33" s="1"/>
  <c r="J82"/>
  <c r="J80" s="1"/>
  <c r="J79" s="1"/>
  <c r="G189" i="9"/>
  <c r="H70" i="5" l="1"/>
  <c r="H72"/>
  <c r="K61"/>
  <c r="H63"/>
  <c r="L58"/>
  <c r="H32"/>
  <c r="H30" s="1"/>
  <c r="J42"/>
  <c r="J33"/>
  <c r="E20" i="9"/>
  <c r="E185"/>
  <c r="E189"/>
  <c r="D189" s="1"/>
  <c r="D192"/>
  <c r="G168"/>
  <c r="G163"/>
  <c r="F168"/>
  <c r="F163"/>
  <c r="E168"/>
  <c r="E163"/>
  <c r="J161"/>
  <c r="J175"/>
  <c r="I161"/>
  <c r="I175"/>
  <c r="H161"/>
  <c r="H175"/>
  <c r="G161"/>
  <c r="G175"/>
  <c r="F161"/>
  <c r="F10" s="1"/>
  <c r="F175"/>
  <c r="E161"/>
  <c r="D176"/>
  <c r="E175"/>
  <c r="E81"/>
  <c r="E74"/>
  <c r="D74" s="1"/>
  <c r="D77"/>
  <c r="E67"/>
  <c r="E60"/>
  <c r="E53"/>
  <c r="E46"/>
  <c r="E39"/>
  <c r="J32"/>
  <c r="I32"/>
  <c r="H32"/>
  <c r="G32"/>
  <c r="F32"/>
  <c r="E32"/>
  <c r="D35"/>
  <c r="D13"/>
  <c r="D15"/>
  <c r="D14"/>
  <c r="M51" i="5"/>
  <c r="F49" i="9"/>
  <c r="F46" s="1"/>
  <c r="F113"/>
  <c r="E113"/>
  <c r="M82" i="5"/>
  <c r="M80" s="1"/>
  <c r="M79" s="1"/>
  <c r="L82"/>
  <c r="L80" s="1"/>
  <c r="G113" i="9"/>
  <c r="J54" i="5"/>
  <c r="K44"/>
  <c r="K42" s="1"/>
  <c r="J124"/>
  <c r="D11" i="9"/>
  <c r="J134" i="5"/>
  <c r="J132" s="1"/>
  <c r="K82"/>
  <c r="K80" s="1"/>
  <c r="K79" s="1"/>
  <c r="L57"/>
  <c r="K66"/>
  <c r="K64" s="1"/>
  <c r="I52"/>
  <c r="I42"/>
  <c r="I61"/>
  <c r="I30"/>
  <c r="I125"/>
  <c r="I141"/>
  <c r="H141" s="1"/>
  <c r="I58"/>
  <c r="J53" i="9"/>
  <c r="J113"/>
  <c r="J84"/>
  <c r="J81" s="1"/>
  <c r="J70"/>
  <c r="J67" s="1"/>
  <c r="N60" i="5"/>
  <c r="N58" s="1"/>
  <c r="J63" i="9"/>
  <c r="J60" s="1"/>
  <c r="J39"/>
  <c r="N23" i="5"/>
  <c r="I45"/>
  <c r="M58"/>
  <c r="M61"/>
  <c r="M55"/>
  <c r="M52"/>
  <c r="M42"/>
  <c r="M30"/>
  <c r="J171" i="9"/>
  <c r="N134" i="5"/>
  <c r="N132" s="1"/>
  <c r="K124"/>
  <c r="K118" s="1"/>
  <c r="N82"/>
  <c r="N80" s="1"/>
  <c r="N79" s="1"/>
  <c r="N131"/>
  <c r="M119" i="8"/>
  <c r="I82" i="5"/>
  <c r="M69"/>
  <c r="M67" s="1"/>
  <c r="J119" i="8"/>
  <c r="J117" s="1"/>
  <c r="J7" s="1"/>
  <c r="J5" s="1"/>
  <c r="K119"/>
  <c r="K117" s="1"/>
  <c r="K7" s="1"/>
  <c r="K5" s="1"/>
  <c r="I119"/>
  <c r="I117" s="1"/>
  <c r="I7" s="1"/>
  <c r="I5" s="1"/>
  <c r="N54" i="5"/>
  <c r="N52" s="1"/>
  <c r="I35"/>
  <c r="N124"/>
  <c r="J73"/>
  <c r="I70" i="9"/>
  <c r="I67" s="1"/>
  <c r="G49"/>
  <c r="G46" s="1"/>
  <c r="H119" i="8"/>
  <c r="H117" s="1"/>
  <c r="N35" i="5"/>
  <c r="N33" s="1"/>
  <c r="M35"/>
  <c r="I57"/>
  <c r="K35"/>
  <c r="K33" s="1"/>
  <c r="L119" i="8"/>
  <c r="L117" s="1"/>
  <c r="L7" s="1"/>
  <c r="L5" s="1"/>
  <c r="I63" i="9"/>
  <c r="I60" s="1"/>
  <c r="I171"/>
  <c r="I113"/>
  <c r="I84"/>
  <c r="I81" s="1"/>
  <c r="I53"/>
  <c r="I39"/>
  <c r="N66" i="5"/>
  <c r="N64" s="1"/>
  <c r="M66"/>
  <c r="I23"/>
  <c r="H70" i="9"/>
  <c r="H67" s="1"/>
  <c r="L23" i="5"/>
  <c r="M134"/>
  <c r="M132" s="1"/>
  <c r="H113" i="9"/>
  <c r="I67" i="5"/>
  <c r="H67" s="1"/>
  <c r="H49" i="9"/>
  <c r="H46" s="1"/>
  <c r="H39"/>
  <c r="L134" i="5"/>
  <c r="L132" s="1"/>
  <c r="M117"/>
  <c r="M111" s="1"/>
  <c r="L117"/>
  <c r="L111" s="1"/>
  <c r="L66"/>
  <c r="L64" s="1"/>
  <c r="K131"/>
  <c r="K125" s="1"/>
  <c r="K23"/>
  <c r="J30"/>
  <c r="H185" i="9"/>
  <c r="H182" s="1"/>
  <c r="K134" i="5"/>
  <c r="J125"/>
  <c r="I138"/>
  <c r="H138" s="1"/>
  <c r="I185" i="9"/>
  <c r="I182" s="1"/>
  <c r="F185"/>
  <c r="F182" s="1"/>
  <c r="J66" i="5"/>
  <c r="H171" i="9"/>
  <c r="I124" i="5"/>
  <c r="I66"/>
  <c r="H82" l="1"/>
  <c r="H69"/>
  <c r="H58"/>
  <c r="H60"/>
  <c r="H35"/>
  <c r="M45"/>
  <c r="H45" s="1"/>
  <c r="H51"/>
  <c r="K132"/>
  <c r="H61"/>
  <c r="L55"/>
  <c r="H57"/>
  <c r="H42"/>
  <c r="H44"/>
  <c r="H131"/>
  <c r="J64"/>
  <c r="H66"/>
  <c r="J52"/>
  <c r="H52" s="1"/>
  <c r="H54"/>
  <c r="J118"/>
  <c r="H124"/>
  <c r="L79"/>
  <c r="L73" s="1"/>
  <c r="L16" s="1"/>
  <c r="D32" i="9"/>
  <c r="H7" i="8"/>
  <c r="H5" s="1"/>
  <c r="F20" i="9"/>
  <c r="F17" s="1"/>
  <c r="G196"/>
  <c r="D196" s="1"/>
  <c r="D199"/>
  <c r="I29" i="2"/>
  <c r="M117" i="8"/>
  <c r="M7" s="1"/>
  <c r="M5" s="1"/>
  <c r="E182" i="9"/>
  <c r="J168"/>
  <c r="J163"/>
  <c r="I168"/>
  <c r="I163"/>
  <c r="I160" s="1"/>
  <c r="D171"/>
  <c r="H168"/>
  <c r="H163"/>
  <c r="J10"/>
  <c r="J160"/>
  <c r="I10"/>
  <c r="H10"/>
  <c r="G10"/>
  <c r="G160"/>
  <c r="F160"/>
  <c r="D175"/>
  <c r="E10"/>
  <c r="D161"/>
  <c r="E160"/>
  <c r="J105"/>
  <c r="J102" s="1"/>
  <c r="J110"/>
  <c r="I105"/>
  <c r="I102" s="1"/>
  <c r="I110"/>
  <c r="H110"/>
  <c r="H105"/>
  <c r="H102" s="1"/>
  <c r="G105"/>
  <c r="G102" s="1"/>
  <c r="G110"/>
  <c r="F105"/>
  <c r="F102" s="1"/>
  <c r="F110"/>
  <c r="E105"/>
  <c r="E110"/>
  <c r="D113"/>
  <c r="D84"/>
  <c r="D81"/>
  <c r="D70"/>
  <c r="D67"/>
  <c r="D63"/>
  <c r="D60"/>
  <c r="I20"/>
  <c r="D56"/>
  <c r="D53"/>
  <c r="G20"/>
  <c r="D49"/>
  <c r="D46"/>
  <c r="J20"/>
  <c r="J17" s="1"/>
  <c r="D42"/>
  <c r="H20"/>
  <c r="D39"/>
  <c r="E17"/>
  <c r="N73" i="5"/>
  <c r="N16" s="1"/>
  <c r="K73"/>
  <c r="K16" s="1"/>
  <c r="I33"/>
  <c r="I55"/>
  <c r="I17"/>
  <c r="I144"/>
  <c r="H144" s="1"/>
  <c r="I80"/>
  <c r="I79" s="1"/>
  <c r="H79" s="1"/>
  <c r="H80"/>
  <c r="I10" i="2"/>
  <c r="K117" i="5"/>
  <c r="K111" s="1"/>
  <c r="G185" i="9"/>
  <c r="G182" s="1"/>
  <c r="M73" i="5"/>
  <c r="M64"/>
  <c r="M33"/>
  <c r="N125"/>
  <c r="H125" s="1"/>
  <c r="I26" i="2"/>
  <c r="N118" i="5"/>
  <c r="I9" i="2"/>
  <c r="I64" i="5"/>
  <c r="M23"/>
  <c r="I118"/>
  <c r="J23"/>
  <c r="K17"/>
  <c r="L17"/>
  <c r="L15"/>
  <c r="N17"/>
  <c r="J16"/>
  <c r="J185" i="9"/>
  <c r="J182" s="1"/>
  <c r="H33" i="5" l="1"/>
  <c r="H118"/>
  <c r="H55"/>
  <c r="H64"/>
  <c r="H23"/>
  <c r="J117"/>
  <c r="L9"/>
  <c r="D10" i="9"/>
  <c r="F12"/>
  <c r="F9" s="1"/>
  <c r="E12"/>
  <c r="E9" s="1"/>
  <c r="D185"/>
  <c r="G12"/>
  <c r="G9" s="1"/>
  <c r="D182"/>
  <c r="D163"/>
  <c r="D168"/>
  <c r="H160"/>
  <c r="D160" s="1"/>
  <c r="H12"/>
  <c r="H9" s="1"/>
  <c r="D110"/>
  <c r="I12"/>
  <c r="I9" s="1"/>
  <c r="D105"/>
  <c r="E102"/>
  <c r="D102" s="1"/>
  <c r="H17"/>
  <c r="I17"/>
  <c r="G17"/>
  <c r="J12"/>
  <c r="J9" s="1"/>
  <c r="D20"/>
  <c r="I134" i="5"/>
  <c r="I8" i="2"/>
  <c r="I7" s="1"/>
  <c r="K15" i="5"/>
  <c r="K9" s="1"/>
  <c r="M16"/>
  <c r="N117"/>
  <c r="J17"/>
  <c r="I117"/>
  <c r="M17"/>
  <c r="M15"/>
  <c r="I132" l="1"/>
  <c r="H132" s="1"/>
  <c r="H134"/>
  <c r="J111"/>
  <c r="H117"/>
  <c r="J15"/>
  <c r="J9" s="1"/>
  <c r="D17" i="9"/>
  <c r="D12"/>
  <c r="I73" i="5"/>
  <c r="H73" s="1"/>
  <c r="M9"/>
  <c r="N111"/>
  <c r="N15"/>
  <c r="N9" s="1"/>
  <c r="D9" i="9"/>
  <c r="I111" i="5"/>
  <c r="I15"/>
  <c r="H17"/>
  <c r="H111" l="1"/>
  <c r="I16"/>
  <c r="I9" s="1"/>
  <c r="H15"/>
  <c r="H16"/>
  <c r="H9" l="1"/>
</calcChain>
</file>

<file path=xl/sharedStrings.xml><?xml version="1.0" encoding="utf-8"?>
<sst xmlns="http://schemas.openxmlformats.org/spreadsheetml/2006/main" count="1072" uniqueCount="286">
  <si>
    <t xml:space="preserve"> «Обеспечение реализации муниципальной программы»</t>
  </si>
  <si>
    <t>Муниципальная программа</t>
  </si>
  <si>
    <t>«Обеспечение реализации муниципальной программы»</t>
  </si>
  <si>
    <t>Основное мероприятие 3.1.</t>
  </si>
  <si>
    <t>Основное мероприятие 3.2.</t>
  </si>
  <si>
    <t>в том числе по годам реализации муниципальной программы</t>
  </si>
  <si>
    <t xml:space="preserve">внебюджетные фонды                        </t>
  </si>
  <si>
    <t>Подпрограмма 3. «Обеспечение реализации муниципальной программы»</t>
  </si>
  <si>
    <t xml:space="preserve"> Предоставление органам местного самоуправления поселений Воронежской области субвенций из федерального бюджета на осуществление полномочий по первичному воинскому учету на территориях, где отсутствуют военные комиссариаты</t>
  </si>
  <si>
    <t>6</t>
  </si>
  <si>
    <t>Коды бюджетной классификации</t>
  </si>
  <si>
    <t xml:space="preserve">ЦСР </t>
  </si>
  <si>
    <t>всего</t>
  </si>
  <si>
    <t>в том числе по ГРБС:</t>
  </si>
  <si>
    <t>Основное мероприятие 1</t>
  </si>
  <si>
    <t>Основное мероприятие 2</t>
  </si>
  <si>
    <t>Основное мероприятие 3</t>
  </si>
  <si>
    <t>39 3 7808</t>
  </si>
  <si>
    <t>39 3 7809</t>
  </si>
  <si>
    <t>39 3 5118</t>
  </si>
  <si>
    <t>РзПр</t>
  </si>
  <si>
    <t>Сумма бюджетных ассигнований по годам (тыс.рублей)</t>
  </si>
  <si>
    <t xml:space="preserve">Наименование 
государственной программы,
подпрограммы,
основного мероприятия,  
мероприятия </t>
  </si>
  <si>
    <t>в том числе:</t>
  </si>
  <si>
    <t>02 03</t>
  </si>
  <si>
    <t>Уровень исполнения плановых назначений по расходам на реализацию подпрограммы</t>
  </si>
  <si>
    <t>Всего</t>
  </si>
  <si>
    <t>в том числе по статьям расходов:</t>
  </si>
  <si>
    <t>НИОКР</t>
  </si>
  <si>
    <t>ПРОЧИЕ  расходы</t>
  </si>
  <si>
    <t>всего, в том числе:</t>
  </si>
  <si>
    <t>Государственные капитальные вложения</t>
  </si>
  <si>
    <t>Источники ресурсного обеспечения</t>
  </si>
  <si>
    <t>Оценка расходов, тыс. руб.</t>
  </si>
  <si>
    <t>в том числе по годам реализации государственной программы</t>
  </si>
  <si>
    <t xml:space="preserve">федеральный бюджет </t>
  </si>
  <si>
    <t>областной бюджет</t>
  </si>
  <si>
    <t>местный бюджет</t>
  </si>
  <si>
    <t xml:space="preserve">территориальные              государственные внебюджетные фонды                        </t>
  </si>
  <si>
    <t>физические лица</t>
  </si>
  <si>
    <t>юридические лица</t>
  </si>
  <si>
    <t>Наименование подпрограммы, основного мероприятия, мероприятия</t>
  </si>
  <si>
    <t>Расходы, предусмотренные решением представительного органа местного самоуправления о местном бюджете, на год</t>
  </si>
  <si>
    <t>Подпрограмма 1.</t>
  </si>
  <si>
    <t>Основное мероприятие</t>
  </si>
  <si>
    <t>200</t>
  </si>
  <si>
    <t>800</t>
  </si>
  <si>
    <t>500</t>
  </si>
  <si>
    <t>100</t>
  </si>
  <si>
    <t>300</t>
  </si>
  <si>
    <t>КБК (муниципальный бюджет ГРБС)</t>
  </si>
  <si>
    <t>Значения показателей</t>
  </si>
  <si>
    <t>Подпрограмма 1</t>
  </si>
  <si>
    <t>№
п/п</t>
  </si>
  <si>
    <t>Ед.
изм.</t>
  </si>
  <si>
    <t>%</t>
  </si>
  <si>
    <t>2</t>
  </si>
  <si>
    <t>5</t>
  </si>
  <si>
    <t>Ответственный исполнитель</t>
  </si>
  <si>
    <t>Срок</t>
  </si>
  <si>
    <t>Ожидаемый непосредственный результат
(краткое описание)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</si>
  <si>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</si>
  <si>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</si>
  <si>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</si>
  <si>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</si>
  <si>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</si>
  <si>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</si>
  <si>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</si>
  <si>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</si>
  <si>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</si>
  <si>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Департамент финансово-бюджетной политики Воронежской области</t>
  </si>
  <si>
    <t>начала реали-зации</t>
  </si>
  <si>
    <t>окончания реали-зации</t>
  </si>
  <si>
    <t>1.1.1.</t>
  </si>
  <si>
    <t>2.1.1.</t>
  </si>
  <si>
    <t>Наименование показателя (индикатора)</t>
  </si>
  <si>
    <t>Статус</t>
  </si>
  <si>
    <t xml:space="preserve">Наименование государственной программы, подпрограммы, основного мероприятия </t>
  </si>
  <si>
    <t>ГРБС</t>
  </si>
  <si>
    <t>Рз
Пр</t>
  </si>
  <si>
    <t>ЦСР</t>
  </si>
  <si>
    <t>ВР</t>
  </si>
  <si>
    <t>Х</t>
  </si>
  <si>
    <t>827</t>
  </si>
  <si>
    <t>Основное мероприятие 1.1</t>
  </si>
  <si>
    <t>01 13</t>
  </si>
  <si>
    <t>002 99 00</t>
  </si>
  <si>
    <t>Основное мероприятие 1.2</t>
  </si>
  <si>
    <t>Основное мероприятие 1.3</t>
  </si>
  <si>
    <t>092 03 00</t>
  </si>
  <si>
    <t>830</t>
  </si>
  <si>
    <t>Основное мероприятие 1.4</t>
  </si>
  <si>
    <t>Основное мероприятие 1.5</t>
  </si>
  <si>
    <t>13 01</t>
  </si>
  <si>
    <t>Основное мероприятие 1.6</t>
  </si>
  <si>
    <t>Основное мероприятие 1.7</t>
  </si>
  <si>
    <t>Подпрограмма 2</t>
  </si>
  <si>
    <t>Основное мероприятие 2.1</t>
  </si>
  <si>
    <t>Основное мероприятие 2.2</t>
  </si>
  <si>
    <t>01 06</t>
  </si>
  <si>
    <t>002 04 00</t>
  </si>
  <si>
    <t>Подпрограмма 3</t>
  </si>
  <si>
    <t>Финансовое обеспечение муниципальных образований Воронежской области для исполнения переданных полномочий</t>
  </si>
  <si>
    <t>Основное мероприятие 3.1</t>
  </si>
  <si>
    <t>Предоставление бюджетам муниципальных районов и городских округов Воронежской области субвенций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</si>
  <si>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Основное мероприятие 3.2</t>
  </si>
  <si>
    <t>Предоставление бюджетам муниципальных районов Воронежской области субвенций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</si>
  <si>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>Основное мероприятие 3.3</t>
  </si>
  <si>
    <t>Предоставление органам местного самоуправления поселений Воронежской области субвенций из федерального бюджета на осуществление полномочий по первичному воинскому учету на территориях, где отсутствуют военные комиссариаты</t>
  </si>
  <si>
    <t>521 02 03</t>
  </si>
  <si>
    <t>521 02 06</t>
  </si>
  <si>
    <t>001 36 00</t>
  </si>
  <si>
    <t xml:space="preserve">Код бюджетной классификации </t>
  </si>
  <si>
    <t>3.1.</t>
  </si>
  <si>
    <t>3.2.</t>
  </si>
  <si>
    <t>Основное мероприятие 4.3.</t>
  </si>
  <si>
    <t>Сведения 
о показателях (индикаторах) муниципальной программы и их значениях</t>
  </si>
  <si>
    <t>Приложение № 3</t>
  </si>
  <si>
    <t xml:space="preserve">юридические лица </t>
  </si>
  <si>
    <t>Основное мероприятие 1.1. Организация уличного освещения</t>
  </si>
  <si>
    <t>шт</t>
  </si>
  <si>
    <t>Организация уличного освещения</t>
  </si>
  <si>
    <t>Организация и содержание мест захоронения</t>
  </si>
  <si>
    <t>Обеспечение электроэнергией сетей уличного освещения; бесперебойная работа электрических сетей уличного освещения; увеличение доли домовладений, обеспеченных уличным освещением</t>
  </si>
  <si>
    <t>Организация водоснабжения</t>
  </si>
  <si>
    <t>Обеспечение населения питьевой водой, соответствующей установленным санитарно-гигиеническим требованиям, в количестве достаточном для удовлетворения жизненных потребностей и сохранения здоровья граждан</t>
  </si>
  <si>
    <t>Обеспечение санитарного благополучия территории поселения, содержание 4-х кладбищ</t>
  </si>
  <si>
    <t>Осуществление дорожной деятельности в отношении автомобильных дорог местного значения</t>
  </si>
  <si>
    <t>Поддержание автомобильных дорог общего пользования местного значения на уровне, соответствующем категории дорог, обеспечение безопасности дорожного движения</t>
  </si>
  <si>
    <t>Организация газоснабжения</t>
  </si>
  <si>
    <t>Повышение уровня газификации домовладений</t>
  </si>
  <si>
    <t>Озеленение территории</t>
  </si>
  <si>
    <t>Улучшение внешнего облика сельского поселения, улучшение экологической обстановки</t>
  </si>
  <si>
    <t>1.8.</t>
  </si>
  <si>
    <t>Обеспечение сохранности и ремонт военно-мемориальных объектов</t>
  </si>
  <si>
    <t>Приведение в надлежащее состояние воинских захоронений, братских могил, расположенных на территории поселения</t>
  </si>
  <si>
    <t>Обеспечение восстановления, сохранения и устойчивого развития парка культуры и отдыха</t>
  </si>
  <si>
    <t>Расходы местного бюджета по годам реализации государственной программы 
(тыс. руб.), годы</t>
  </si>
  <si>
    <t>Организация и содержание мест захоронеия</t>
  </si>
  <si>
    <t>Основное мероприятие 1.8</t>
  </si>
  <si>
    <t>Основное мероприятие 1.9</t>
  </si>
  <si>
    <t>01 04</t>
  </si>
  <si>
    <t>05 03</t>
  </si>
  <si>
    <t>04 09</t>
  </si>
  <si>
    <t>10 01</t>
  </si>
  <si>
    <t>700</t>
  </si>
  <si>
    <t>Основное мероприятие 2.1.Культурно-досуговая деятельность и развитие народного творчества</t>
  </si>
  <si>
    <t>Количество культурно-досуговых мероприятий, проводимых учреждениями культуры</t>
  </si>
  <si>
    <t>Культурно-досуговая деятельность и развитие народного творчества</t>
  </si>
  <si>
    <t>Создание благоприятных условий для обеспечения культурного досуга населения сельского поселения</t>
  </si>
  <si>
    <t>08 01</t>
  </si>
  <si>
    <t>Финансовое обеспечение и прогнозная (справочная) оценка расходов федерального, областного, бюджета сельского поселения, внебюджетных фондов, юридических и физических лиц на реализацию муниципальной программы</t>
  </si>
  <si>
    <t xml:space="preserve">Муниципальная программа </t>
  </si>
  <si>
    <t>Наименование 
ответственного исполнителя, 
исполнителя - главного распорядителя средств местного бюджета (далее - ГРБС)</t>
  </si>
  <si>
    <t>Наименование ответственного исполнителя, исполнителя - главного распорядителя средств местного бюджета (далее - ГРБС), наименование статей расходов</t>
  </si>
  <si>
    <t xml:space="preserve">10 03 </t>
  </si>
  <si>
    <t>01 02</t>
  </si>
  <si>
    <t>Подпрограмма 4</t>
  </si>
  <si>
    <t>Основное мероприятие 4.1</t>
  </si>
  <si>
    <t>Основное мероприятие 4.2</t>
  </si>
  <si>
    <t>Основное мероприятие 4.3</t>
  </si>
  <si>
    <t>Основное мероприятие 4.4</t>
  </si>
  <si>
    <t>Подпрграмма 4</t>
  </si>
  <si>
    <t>Основное мероприятие 4.1.</t>
  </si>
  <si>
    <t>Основное мероприятие 4.2.</t>
  </si>
  <si>
    <t>Основное мероприятие 4.4.</t>
  </si>
  <si>
    <t xml:space="preserve">01 07 </t>
  </si>
  <si>
    <t>3.1.1</t>
  </si>
  <si>
    <t>Доля объемов природного газа, потребляемого  (используемого) бюджетными учреждениями, расчеты за котроый осуществляются с использованием приборов учета, в общем объеме природного газа, потребляемого (используемого) бюджетными учреждениями</t>
  </si>
  <si>
    <t>Доля объемов электрической энегрии, потребляемой (используемой) бюджетными учреждениями, оплата которой осуществляется с использованием приборов учета, в общем объеме электрической энергии, потребляемой (используемой) бюджетными учреждениями</t>
  </si>
  <si>
    <t>Повышение энергоэффективности в электроснабжении</t>
  </si>
  <si>
    <t>Повышение энергоэффективности в газоснабжении</t>
  </si>
  <si>
    <t>Повышение энергоэффективности в теплоснабжении</t>
  </si>
  <si>
    <t>Повышение энергоэффективности в водоснабжении</t>
  </si>
  <si>
    <t>01 1 01 78670</t>
  </si>
  <si>
    <t>01 1 02 78610</t>
  </si>
  <si>
    <t>01 1 03 78610</t>
  </si>
  <si>
    <t>01 1 04 78610</t>
  </si>
  <si>
    <t>01 1 07 78610</t>
  </si>
  <si>
    <t>01 1 08 78610</t>
  </si>
  <si>
    <t>01 2 01 00590</t>
  </si>
  <si>
    <t>01 2 02 00590</t>
  </si>
  <si>
    <t>01 3 01 72020</t>
  </si>
  <si>
    <t>01 3 01 72010</t>
  </si>
  <si>
    <t>01 3 02 51180</t>
  </si>
  <si>
    <t>01 3 02 70470</t>
  </si>
  <si>
    <t>01 3 02 70570</t>
  </si>
  <si>
    <t>01 3 02 70200</t>
  </si>
  <si>
    <t>01 3 02 27880</t>
  </si>
  <si>
    <t>01 1 05 71290</t>
  </si>
  <si>
    <t>01 1 06 78610</t>
  </si>
  <si>
    <t>Благоустройство сквера</t>
  </si>
  <si>
    <t>01 3 02 71430</t>
  </si>
  <si>
    <t>Социально-экономическое развитие Ерышевского сельского поселения</t>
  </si>
  <si>
    <t>Администрация Ерышевского сельского поселения</t>
  </si>
  <si>
    <t>«Развитие инфраструктуры и благоустройство территории Ерышевского сельского поселения»</t>
  </si>
  <si>
    <t>Развитие культуры Ерышевского сельского поселения</t>
  </si>
  <si>
    <t>Финансовое обеспечение деятельности органов местного самоуправления Ерышевского сельского поселения</t>
  </si>
  <si>
    <t>Финансовое обеспечение выполнения других расходных обязательств Ерышевского сельского поселения органами местного самоуправления Ерышевского сельского поселения</t>
  </si>
  <si>
    <t>"Энергосбережение и повышение энергетической эффективности на территории Ерышевского сельского поселения"</t>
  </si>
  <si>
    <t>МКУК "Ерышевское КДО"</t>
  </si>
  <si>
    <t xml:space="preserve"> "Энергосбережение и повышение энергетической эффективности на территории Ерышевского сельского поселения"</t>
  </si>
  <si>
    <t>"Развитие культуры Ерышевского сельского поселения"</t>
  </si>
  <si>
    <t>Финансовое обеспечение выполнения других расходных обязательств Ерышевского сельского поселения органамиместного самоуправления Ерышевского сельского поселения</t>
  </si>
  <si>
    <t>"Социально-экономическое развитие Ерышевского сельского поселения</t>
  </si>
  <si>
    <t>Обеспечение долгосрочного социально-экономического развития Ерышевского сельского поселения</t>
  </si>
  <si>
    <t xml:space="preserve"> «Развитие культуры Ерышевского сельского поселения»</t>
  </si>
  <si>
    <t>Осуществление финансовых расходов администрации Ерышевского сельского поселения, обеспечивающих его функционирование</t>
  </si>
  <si>
    <t>Финансовое обеспечение выполнения других раходных обязательств Ерышевского сельского поселения органами местного самоуправления Ерышевского сельского поселения</t>
  </si>
  <si>
    <t>Осуществление финансирования расходов администрации Ерышевского сельского поселения, обеспечивающих выполнение других расходных обязательств</t>
  </si>
  <si>
    <t xml:space="preserve">Повышение эффективности использования энергетических ресурсов Ерышевского сельского поселения и 
снижение финансовой нагрузки на бюджет за счет сокращения платежей за топливо и электрическую энергию
</t>
  </si>
  <si>
    <t xml:space="preserve">Повышение эффективности использования энергетических ресурсов Ерышевского сельского поселения и 
снижение финансовой нагрузки на бюджет за счет сокращения платежей за топливо 
</t>
  </si>
  <si>
    <t xml:space="preserve">Повышение эффективности использования энергетических ресурсов Ерышевского сельского поселения 
</t>
  </si>
  <si>
    <t>Подпрограмма 1. «Развитие инфраструктуры и благоустройство территории Ерышевского сельского поселения»</t>
  </si>
  <si>
    <t>Подпрограмма 2. «Развитие культуры Ерышевского сельского поселения»</t>
  </si>
  <si>
    <t>Основное мероприятие 3.1. Финансовое обеспечение деятельности органов местного самоуправления Ерышевского сельского поселения</t>
  </si>
  <si>
    <t>4.1.</t>
  </si>
  <si>
    <t>4.2.</t>
  </si>
  <si>
    <t>4.3.</t>
  </si>
  <si>
    <t>04 12</t>
  </si>
  <si>
    <t>01 1 09 78430</t>
  </si>
  <si>
    <t>Организация сбора и вывоза мусора и твердых бытовых отходов, благоустройство территории</t>
  </si>
  <si>
    <t>1.9.</t>
  </si>
  <si>
    <t>Улучшение санитарно-экологического состояния и внешнего облика территории сельского поселения</t>
  </si>
  <si>
    <t>Наличие заключенных договоров с поставщиками услуг по сбору, вывозу и утилизации твердых бытовых отходов</t>
  </si>
  <si>
    <t>да/нет</t>
  </si>
  <si>
    <t>да</t>
  </si>
  <si>
    <t>Основное мероприятие 1.9.Организация сбора и вывоза мусора и твердых бытовых отходов</t>
  </si>
  <si>
    <t>1.9.1.</t>
  </si>
  <si>
    <t>4.4.</t>
  </si>
  <si>
    <t>Основное мероприятие 1.10</t>
  </si>
  <si>
    <t>01 1 10  70850</t>
  </si>
  <si>
    <t>1.10.</t>
  </si>
  <si>
    <t>Улучшение  внешнего облика территории сельского поселения</t>
  </si>
  <si>
    <t>01 1 08 78520</t>
  </si>
  <si>
    <t>01 1 08 S8520</t>
  </si>
  <si>
    <t>Основное мероприятие 1.11</t>
  </si>
  <si>
    <t>Поддержка и развитие ТОС на территории Ерышевского сельского поселения</t>
  </si>
  <si>
    <t>0503</t>
  </si>
  <si>
    <t>Мерориятия по развитию градостроительной деятельности</t>
  </si>
  <si>
    <t>1.11.</t>
  </si>
  <si>
    <t>Основное мероприятие 1.11.Поддержка и развитие ТОС на территории Ерышевского сельского поселения</t>
  </si>
  <si>
    <t>1.11.1.</t>
  </si>
  <si>
    <t>Количество ТОС</t>
  </si>
  <si>
    <t>01 1 11  78610</t>
  </si>
  <si>
    <t>Расходы местного бюджета на реализацию муниципальной программы</t>
  </si>
  <si>
    <t>2021 год</t>
  </si>
  <si>
    <t>0314</t>
  </si>
  <si>
    <t>01 4 01 72010</t>
  </si>
  <si>
    <t>01 4 01 78670</t>
  </si>
  <si>
    <t>01 4 02 72010</t>
  </si>
  <si>
    <t>01 4 03 72010</t>
  </si>
  <si>
    <t>01 4 04 72010</t>
  </si>
  <si>
    <t>2.3.</t>
  </si>
  <si>
    <t>Капитальный ремонт здания культуры МКУК «Ерышевское КДО»</t>
  </si>
  <si>
    <t>Обновление материально-технической базы  МКУК «Ерышевское КДО»</t>
  </si>
  <si>
    <t>Основное мероприятие 2.3.</t>
  </si>
  <si>
    <t>Основное мероприятие 2.3</t>
  </si>
  <si>
    <t>01 2 03 00590</t>
  </si>
  <si>
    <t>2022 год</t>
  </si>
  <si>
    <t>01 3 02 70120</t>
  </si>
  <si>
    <t>01 3 02 70110</t>
  </si>
  <si>
    <t>01 1 09 78610</t>
  </si>
  <si>
    <t>Доля протяженности освещенных частей улиц, проездов к их общей протяженности</t>
  </si>
  <si>
    <t>2023 год</t>
  </si>
  <si>
    <t>2024 год</t>
  </si>
  <si>
    <t>2025 год</t>
  </si>
  <si>
    <t>2026 год</t>
  </si>
  <si>
    <t>Основное мероприятие 2.2.</t>
  </si>
  <si>
    <t>Приложение  № 2</t>
  </si>
  <si>
    <t>Приложение № 6</t>
  </si>
  <si>
    <t>Приложение № 5</t>
  </si>
  <si>
    <t>2027 год</t>
  </si>
  <si>
    <t>2028г</t>
  </si>
  <si>
    <t>0309</t>
  </si>
  <si>
    <t>0130220570</t>
  </si>
  <si>
    <t>05 02</t>
  </si>
  <si>
    <t>01 1 01 S8140</t>
  </si>
  <si>
    <t>01 1 01 S8670</t>
  </si>
  <si>
    <t>План реализации муниципальной программы на 2022 год</t>
  </si>
  <si>
    <t>к муниципальной программе «Социально-экономическое развитие Ерышевского сельского поселения Павловского муниципального района Воронежской области»</t>
  </si>
  <si>
    <t xml:space="preserve">МУНИЦИПАЛЬНАЯ ПРОГРАММА
«СОЦИАЛЬНО-ЭКОНОМИЧЕСКОЕ РАЗВИТИЕ ЕРЫШЕВСКОГО СЕЛЬСКОГО ПОСЕЛЕНИЯ ПАВЛОВСКОГО МУНИЦИПАЛЬНОГО РАЙОНА ВОРОНЕЖСКОЙ ОБЛАСТИ»
</t>
  </si>
  <si>
    <t>Подпрограмма 4. "Энергосбережение и повышение энергетической эффективности на территории Ерышевского сельского поселения Павловского муниципального района Воронежской области"</t>
  </si>
  <si>
    <t>к муниципальной программе «Социально-экономическое развитие Ерышевского сельского поселения Павловского муниципального района Воронежской области »</t>
  </si>
  <si>
    <t>Расчет бюджетных проектировок на реализацию муниципальной программы "Социально-экономическое развитие Ерышевского сельского поселения Павловского муниципального района Воронежской области" в разрезе основных мероприятий на 2023год и плановый период 2024-2025гг.</t>
  </si>
  <si>
    <t>0801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</si>
</sst>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_ ;[Red]\-#,##0.0\ "/>
    <numFmt numFmtId="166" formatCode="0.000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3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14" fontId="2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4" fillId="0" borderId="0" xfId="0" applyFont="1"/>
    <xf numFmtId="0" fontId="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14" fontId="2" fillId="2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0" xfId="0" applyFont="1"/>
    <xf numFmtId="0" fontId="8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49" fontId="17" fillId="0" borderId="1" xfId="0" applyNumberFormat="1" applyFont="1" applyFill="1" applyBorder="1" applyAlignment="1">
      <alignment horizontal="left" wrapText="1"/>
    </xf>
    <xf numFmtId="49" fontId="2" fillId="0" borderId="4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0" applyFont="1" applyFill="1"/>
    <xf numFmtId="2" fontId="10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2" fontId="17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Fill="1" applyBorder="1"/>
    <xf numFmtId="2" fontId="7" fillId="0" borderId="1" xfId="0" applyNumberFormat="1" applyFont="1" applyFill="1" applyBorder="1"/>
    <xf numFmtId="2" fontId="2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center" vertical="top"/>
    </xf>
    <xf numFmtId="4" fontId="15" fillId="0" borderId="1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1" xfId="0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8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2" fontId="7" fillId="0" borderId="0" xfId="0" applyNumberFormat="1" applyFont="1" applyFill="1"/>
    <xf numFmtId="166" fontId="0" fillId="0" borderId="0" xfId="0" applyNumberFormat="1"/>
    <xf numFmtId="166" fontId="1" fillId="0" borderId="0" xfId="0" applyNumberFormat="1" applyFont="1"/>
    <xf numFmtId="1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14" fontId="2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/>
    <xf numFmtId="0" fontId="2" fillId="0" borderId="0" xfId="0" applyFont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top"/>
    </xf>
    <xf numFmtId="0" fontId="15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right"/>
    </xf>
    <xf numFmtId="164" fontId="0" fillId="0" borderId="0" xfId="0" applyNumberFormat="1" applyFill="1"/>
    <xf numFmtId="0" fontId="3" fillId="0" borderId="2" xfId="0" applyFont="1" applyFill="1" applyBorder="1" applyAlignment="1">
      <alignment horizontal="left" vertical="top" wrapText="1"/>
    </xf>
    <xf numFmtId="0" fontId="4" fillId="0" borderId="0" xfId="0" applyFont="1" applyFill="1"/>
    <xf numFmtId="0" fontId="8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2" fontId="18" fillId="0" borderId="1" xfId="0" applyNumberFormat="1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2" fontId="8" fillId="0" borderId="1" xfId="0" applyNumberFormat="1" applyFont="1" applyFill="1" applyBorder="1" applyAlignment="1">
      <alignment horizontal="right"/>
    </xf>
    <xf numFmtId="165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/>
    <xf numFmtId="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7" fillId="3" borderId="0" xfId="0" applyFont="1" applyFill="1"/>
    <xf numFmtId="0" fontId="4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right" wrapText="1"/>
    </xf>
    <xf numFmtId="2" fontId="2" fillId="3" borderId="1" xfId="0" applyNumberFormat="1" applyFont="1" applyFill="1" applyBorder="1" applyAlignment="1">
      <alignment horizontal="right" wrapText="1"/>
    </xf>
    <xf numFmtId="2" fontId="18" fillId="3" borderId="1" xfId="0" applyNumberFormat="1" applyFont="1" applyFill="1" applyBorder="1" applyAlignment="1">
      <alignment horizontal="right" wrapText="1"/>
    </xf>
    <xf numFmtId="2" fontId="17" fillId="3" borderId="1" xfId="0" applyNumberFormat="1" applyFont="1" applyFill="1" applyBorder="1" applyAlignment="1">
      <alignment horizontal="right" wrapText="1"/>
    </xf>
    <xf numFmtId="2" fontId="4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/>
    <xf numFmtId="2" fontId="2" fillId="3" borderId="1" xfId="0" applyNumberFormat="1" applyFont="1" applyFill="1" applyBorder="1" applyAlignment="1">
      <alignment horizontal="right"/>
    </xf>
    <xf numFmtId="2" fontId="17" fillId="3" borderId="1" xfId="0" applyNumberFormat="1" applyFont="1" applyFill="1" applyBorder="1" applyAlignment="1">
      <alignment horizontal="right"/>
    </xf>
    <xf numFmtId="2" fontId="8" fillId="3" borderId="1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vertical="center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6" fontId="2" fillId="0" borderId="1" xfId="0" applyNumberFormat="1" applyFont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0" fontId="6" fillId="0" borderId="3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top" wrapText="1"/>
      <protection locked="0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9" fillId="0" borderId="2" xfId="0" applyFont="1" applyFill="1" applyBorder="1" applyAlignment="1" applyProtection="1">
      <alignment horizontal="left" vertical="top" wrapText="1"/>
      <protection locked="0"/>
    </xf>
    <xf numFmtId="0" fontId="19" fillId="0" borderId="3" xfId="0" applyFont="1" applyFill="1" applyBorder="1" applyAlignment="1" applyProtection="1">
      <alignment horizontal="left" vertical="top" wrapText="1"/>
      <protection locked="0"/>
    </xf>
    <xf numFmtId="0" fontId="19" fillId="0" borderId="4" xfId="0" applyFont="1" applyFill="1" applyBorder="1" applyAlignment="1" applyProtection="1">
      <alignment horizontal="left" vertical="top" wrapText="1"/>
      <protection locked="0"/>
    </xf>
    <xf numFmtId="0" fontId="17" fillId="0" borderId="2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zoomScaleSheetLayoutView="100" workbookViewId="0">
      <selection activeCell="O23" sqref="O23"/>
    </sheetView>
  </sheetViews>
  <sheetFormatPr defaultRowHeight="15.75"/>
  <cols>
    <col min="1" max="1" width="6.28515625" style="15" customWidth="1"/>
    <col min="2" max="2" width="65.7109375" style="15" customWidth="1"/>
    <col min="3" max="3" width="7.42578125" style="15" customWidth="1"/>
    <col min="4" max="6" width="9.5703125" style="15" customWidth="1"/>
    <col min="7" max="8" width="9.7109375" style="15" customWidth="1"/>
    <col min="9" max="11" width="9.85546875" style="15" customWidth="1"/>
    <col min="12" max="16384" width="9.140625" style="1"/>
  </cols>
  <sheetData>
    <row r="1" spans="1:11" s="2" customFormat="1" ht="15">
      <c r="G1" s="220" t="s">
        <v>269</v>
      </c>
      <c r="H1" s="220"/>
      <c r="I1" s="220"/>
      <c r="J1" s="220"/>
      <c r="K1" s="220"/>
    </row>
    <row r="2" spans="1:11" ht="58.5" customHeight="1">
      <c r="A2" s="2"/>
      <c r="B2" s="2"/>
      <c r="C2" s="2"/>
      <c r="D2" s="2"/>
      <c r="E2" s="2"/>
      <c r="F2" s="2"/>
      <c r="G2" s="219" t="s">
        <v>280</v>
      </c>
      <c r="H2" s="219"/>
      <c r="I2" s="219"/>
      <c r="J2" s="219"/>
      <c r="K2" s="219"/>
    </row>
    <row r="3" spans="1:11" s="16" customFormat="1" ht="27" customHeight="1">
      <c r="A3" s="222" t="s">
        <v>116</v>
      </c>
      <c r="B3" s="222"/>
      <c r="C3" s="222"/>
      <c r="D3" s="222"/>
      <c r="E3" s="222"/>
      <c r="F3" s="222"/>
      <c r="G3" s="222"/>
      <c r="H3" s="222"/>
      <c r="I3" s="222"/>
    </row>
    <row r="4" spans="1:11" ht="10.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s="3" customFormat="1" ht="15" customHeight="1">
      <c r="A5" s="214" t="s">
        <v>53</v>
      </c>
      <c r="B5" s="223" t="s">
        <v>75</v>
      </c>
      <c r="C5" s="214" t="s">
        <v>54</v>
      </c>
      <c r="D5" s="225" t="s">
        <v>51</v>
      </c>
      <c r="E5" s="225"/>
      <c r="F5" s="225"/>
      <c r="G5" s="225"/>
      <c r="H5" s="225"/>
      <c r="I5" s="225"/>
      <c r="J5" s="225"/>
      <c r="K5" s="225"/>
    </row>
    <row r="6" spans="1:11" s="3" customFormat="1" ht="19.5" customHeight="1">
      <c r="A6" s="214"/>
      <c r="B6" s="224"/>
      <c r="C6" s="214"/>
      <c r="D6" s="43" t="s">
        <v>246</v>
      </c>
      <c r="E6" s="43" t="s">
        <v>259</v>
      </c>
      <c r="F6" s="43" t="s">
        <v>264</v>
      </c>
      <c r="G6" s="43" t="s">
        <v>265</v>
      </c>
      <c r="H6" s="43" t="s">
        <v>266</v>
      </c>
      <c r="I6" s="43" t="s">
        <v>267</v>
      </c>
      <c r="J6" s="43" t="s">
        <v>272</v>
      </c>
      <c r="K6" s="43" t="s">
        <v>273</v>
      </c>
    </row>
    <row r="7" spans="1:11" s="3" customFormat="1" ht="1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112">
        <v>10</v>
      </c>
      <c r="K7" s="112">
        <v>11</v>
      </c>
    </row>
    <row r="8" spans="1:11" s="3" customFormat="1" ht="28.5" customHeight="1">
      <c r="A8" s="214" t="s">
        <v>281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</row>
    <row r="9" spans="1:11" s="5" customFormat="1" ht="15">
      <c r="A9" s="215" t="s">
        <v>213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</row>
    <row r="10" spans="1:11" s="5" customFormat="1" ht="15">
      <c r="A10" s="221" t="s">
        <v>119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</row>
    <row r="11" spans="1:11" s="5" customFormat="1" ht="30">
      <c r="A11" s="81" t="s">
        <v>73</v>
      </c>
      <c r="B11" s="82" t="s">
        <v>263</v>
      </c>
      <c r="C11" s="47" t="s">
        <v>55</v>
      </c>
      <c r="D11" s="83"/>
      <c r="E11" s="83"/>
      <c r="F11" s="83"/>
      <c r="G11" s="83"/>
      <c r="H11" s="83"/>
      <c r="I11" s="83"/>
      <c r="J11" s="83"/>
      <c r="K11" s="83"/>
    </row>
    <row r="12" spans="1:11" s="5" customFormat="1" ht="15">
      <c r="A12" s="216" t="s">
        <v>227</v>
      </c>
      <c r="B12" s="217"/>
      <c r="C12" s="217"/>
      <c r="D12" s="217"/>
      <c r="E12" s="217"/>
      <c r="F12" s="217"/>
      <c r="G12" s="217"/>
      <c r="H12" s="217"/>
      <c r="I12" s="217"/>
      <c r="J12" s="217"/>
      <c r="K12" s="218"/>
    </row>
    <row r="13" spans="1:11" s="5" customFormat="1" ht="30">
      <c r="A13" s="81" t="s">
        <v>228</v>
      </c>
      <c r="B13" s="44" t="s">
        <v>224</v>
      </c>
      <c r="C13" s="6" t="s">
        <v>225</v>
      </c>
      <c r="D13" s="83" t="s">
        <v>226</v>
      </c>
      <c r="E13" s="83" t="s">
        <v>226</v>
      </c>
      <c r="F13" s="83" t="s">
        <v>226</v>
      </c>
      <c r="G13" s="83" t="s">
        <v>226</v>
      </c>
      <c r="H13" s="83" t="s">
        <v>226</v>
      </c>
      <c r="I13" s="83" t="s">
        <v>226</v>
      </c>
      <c r="J13" s="83" t="s">
        <v>226</v>
      </c>
      <c r="K13" s="83" t="s">
        <v>226</v>
      </c>
    </row>
    <row r="14" spans="1:11" s="5" customFormat="1" ht="15">
      <c r="A14" s="216" t="s">
        <v>241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8"/>
    </row>
    <row r="15" spans="1:11" s="5" customFormat="1" ht="15">
      <c r="A15" s="81" t="s">
        <v>242</v>
      </c>
      <c r="B15" s="84" t="s">
        <v>243</v>
      </c>
      <c r="C15" s="83" t="s">
        <v>120</v>
      </c>
      <c r="D15" s="83">
        <v>1</v>
      </c>
      <c r="E15" s="83">
        <v>1</v>
      </c>
      <c r="F15" s="83">
        <v>1</v>
      </c>
      <c r="G15" s="83">
        <v>1</v>
      </c>
      <c r="H15" s="83">
        <v>1</v>
      </c>
      <c r="I15" s="83">
        <v>1</v>
      </c>
      <c r="J15" s="83">
        <v>1</v>
      </c>
      <c r="K15" s="83">
        <v>1</v>
      </c>
    </row>
    <row r="16" spans="1:11" s="5" customFormat="1" ht="15">
      <c r="A16" s="208" t="s">
        <v>214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10"/>
    </row>
    <row r="17" spans="1:11" s="5" customFormat="1" ht="15">
      <c r="A17" s="211" t="s">
        <v>146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3"/>
    </row>
    <row r="18" spans="1:11" s="5" customFormat="1" ht="30">
      <c r="A18" s="36" t="s">
        <v>74</v>
      </c>
      <c r="B18" s="34" t="s">
        <v>147</v>
      </c>
      <c r="C18" s="36" t="s">
        <v>120</v>
      </c>
      <c r="D18" s="21">
        <v>156</v>
      </c>
      <c r="E18" s="21"/>
      <c r="F18" s="21"/>
      <c r="G18" s="21"/>
      <c r="H18" s="21"/>
      <c r="I18" s="21"/>
      <c r="J18" s="21"/>
      <c r="K18" s="21"/>
    </row>
    <row r="19" spans="1:11" s="29" customFormat="1" ht="14.25">
      <c r="A19" s="202" t="s">
        <v>7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4"/>
    </row>
    <row r="20" spans="1:11" s="29" customFormat="1" ht="15">
      <c r="A20" s="205" t="s">
        <v>215</v>
      </c>
      <c r="B20" s="206"/>
      <c r="C20" s="206"/>
      <c r="D20" s="206"/>
      <c r="E20" s="206"/>
      <c r="F20" s="206"/>
      <c r="G20" s="206"/>
      <c r="H20" s="206"/>
      <c r="I20" s="206"/>
      <c r="J20" s="206"/>
      <c r="K20" s="207"/>
    </row>
    <row r="21" spans="1:11" s="29" customFormat="1" ht="30">
      <c r="A21" s="45" t="s">
        <v>167</v>
      </c>
      <c r="B21" s="48" t="s">
        <v>25</v>
      </c>
      <c r="C21" s="6" t="s">
        <v>55</v>
      </c>
      <c r="D21" s="6">
        <v>100</v>
      </c>
      <c r="E21" s="6">
        <v>100</v>
      </c>
      <c r="F21" s="6">
        <v>100</v>
      </c>
      <c r="G21" s="6">
        <v>100</v>
      </c>
      <c r="H21" s="6">
        <v>100</v>
      </c>
      <c r="I21" s="6">
        <v>100</v>
      </c>
      <c r="J21" s="113">
        <v>100</v>
      </c>
      <c r="K21" s="113">
        <v>100</v>
      </c>
    </row>
    <row r="22" spans="1:11" s="29" customFormat="1" ht="28.5" customHeight="1">
      <c r="A22" s="200" t="s">
        <v>282</v>
      </c>
      <c r="B22" s="201"/>
      <c r="C22" s="201"/>
      <c r="D22" s="201"/>
      <c r="E22" s="201"/>
      <c r="F22" s="201"/>
      <c r="G22" s="201"/>
      <c r="H22" s="201"/>
      <c r="I22" s="201"/>
      <c r="J22" s="201"/>
      <c r="K22" s="201"/>
    </row>
    <row r="23" spans="1:11" s="29" customFormat="1" ht="60">
      <c r="A23" s="45" t="s">
        <v>216</v>
      </c>
      <c r="B23" s="51" t="s">
        <v>169</v>
      </c>
      <c r="C23" s="45" t="s">
        <v>55</v>
      </c>
      <c r="D23" s="45" t="s">
        <v>48</v>
      </c>
      <c r="E23" s="45" t="s">
        <v>48</v>
      </c>
      <c r="F23" s="45" t="s">
        <v>48</v>
      </c>
      <c r="G23" s="45" t="s">
        <v>48</v>
      </c>
      <c r="H23" s="45" t="s">
        <v>48</v>
      </c>
      <c r="I23" s="45" t="s">
        <v>48</v>
      </c>
      <c r="J23" s="45" t="s">
        <v>48</v>
      </c>
      <c r="K23" s="45" t="s">
        <v>48</v>
      </c>
    </row>
    <row r="24" spans="1:11" s="29" customFormat="1" ht="60">
      <c r="A24" s="45" t="s">
        <v>217</v>
      </c>
      <c r="B24" s="46" t="s">
        <v>168</v>
      </c>
      <c r="C24" s="45" t="s">
        <v>55</v>
      </c>
      <c r="D24" s="45" t="s">
        <v>48</v>
      </c>
      <c r="E24" s="45" t="s">
        <v>48</v>
      </c>
      <c r="F24" s="45" t="s">
        <v>48</v>
      </c>
      <c r="G24" s="45" t="s">
        <v>48</v>
      </c>
      <c r="H24" s="45" t="s">
        <v>48</v>
      </c>
      <c r="I24" s="45" t="s">
        <v>48</v>
      </c>
      <c r="J24" s="45" t="s">
        <v>48</v>
      </c>
      <c r="K24" s="45" t="s">
        <v>48</v>
      </c>
    </row>
    <row r="25" spans="1:11" s="29" customFormat="1" ht="15">
      <c r="A25" s="49"/>
      <c r="B25" s="50"/>
      <c r="C25" s="49"/>
      <c r="D25" s="49"/>
      <c r="E25" s="49"/>
      <c r="F25" s="49"/>
      <c r="G25" s="49"/>
      <c r="H25" s="49"/>
      <c r="I25" s="49"/>
      <c r="J25" s="49"/>
      <c r="K25" s="49"/>
    </row>
    <row r="26" spans="1:11" s="29" customFormat="1" ht="15">
      <c r="A26" s="49"/>
      <c r="B26" s="50"/>
      <c r="C26" s="49"/>
      <c r="D26" s="49"/>
      <c r="E26" s="49"/>
      <c r="F26" s="49"/>
      <c r="G26" s="49"/>
      <c r="H26" s="49"/>
      <c r="I26" s="49"/>
      <c r="J26" s="49"/>
      <c r="K26" s="49"/>
    </row>
    <row r="27" spans="1:11" s="29" customFormat="1" ht="15">
      <c r="A27" s="49"/>
      <c r="B27" s="50"/>
      <c r="C27" s="49"/>
      <c r="D27" s="49"/>
      <c r="E27" s="49"/>
      <c r="F27" s="49"/>
      <c r="G27" s="49"/>
      <c r="H27" s="49"/>
      <c r="I27" s="49"/>
      <c r="J27" s="49"/>
      <c r="K27" s="49"/>
    </row>
    <row r="28" spans="1:11" s="29" customFormat="1" ht="15">
      <c r="A28" s="49"/>
      <c r="B28" s="50"/>
      <c r="C28" s="49"/>
      <c r="D28" s="49"/>
      <c r="E28" s="49"/>
      <c r="F28" s="49"/>
      <c r="G28" s="49"/>
      <c r="H28" s="49"/>
      <c r="I28" s="49"/>
      <c r="J28" s="49"/>
      <c r="K28" s="49"/>
    </row>
    <row r="29" spans="1:11" s="29" customFormat="1" ht="15">
      <c r="A29" s="49"/>
      <c r="B29" s="50"/>
      <c r="C29" s="49"/>
      <c r="D29" s="49"/>
      <c r="E29" s="49"/>
      <c r="F29" s="49"/>
      <c r="G29" s="49"/>
      <c r="H29" s="49"/>
      <c r="I29" s="49"/>
      <c r="J29" s="49"/>
      <c r="K29" s="49"/>
    </row>
    <row r="30" spans="1:11" s="29" customFormat="1" ht="15">
      <c r="A30" s="49"/>
      <c r="B30" s="50"/>
      <c r="C30" s="49"/>
      <c r="D30" s="49"/>
      <c r="E30" s="49"/>
      <c r="F30" s="49"/>
      <c r="G30" s="49"/>
      <c r="H30" s="49"/>
      <c r="I30" s="49"/>
      <c r="J30" s="49"/>
      <c r="K30" s="49"/>
    </row>
  </sheetData>
  <mergeCells count="17">
    <mergeCell ref="A8:K8"/>
    <mergeCell ref="A9:K9"/>
    <mergeCell ref="A14:K14"/>
    <mergeCell ref="G2:K2"/>
    <mergeCell ref="G1:K1"/>
    <mergeCell ref="A12:K12"/>
    <mergeCell ref="A10:K10"/>
    <mergeCell ref="A3:I3"/>
    <mergeCell ref="A5:A6"/>
    <mergeCell ref="B5:B6"/>
    <mergeCell ref="C5:C6"/>
    <mergeCell ref="D5:K5"/>
    <mergeCell ref="A22:K22"/>
    <mergeCell ref="A19:K19"/>
    <mergeCell ref="A20:K20"/>
    <mergeCell ref="A16:K16"/>
    <mergeCell ref="A17:K17"/>
  </mergeCells>
  <phoneticPr fontId="13" type="noConversion"/>
  <pageMargins left="0.78740157480314965" right="0.31496062992125984" top="0.59055118110236227" bottom="0.39370078740157483" header="0.19685039370078741" footer="0.19685039370078741"/>
  <pageSetup paperSize="9" scale="90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3"/>
  <sheetViews>
    <sheetView zoomScale="75" zoomScaleNormal="75" zoomScaleSheetLayoutView="75" workbookViewId="0">
      <selection activeCell="I21" sqref="I21"/>
    </sheetView>
  </sheetViews>
  <sheetFormatPr defaultRowHeight="12.75"/>
  <cols>
    <col min="1" max="1" width="4.85546875" style="18" customWidth="1"/>
    <col min="2" max="2" width="17.5703125" style="18" customWidth="1"/>
    <col min="3" max="3" width="19.42578125" style="1" customWidth="1"/>
    <col min="4" max="4" width="17.7109375" style="1" customWidth="1"/>
    <col min="5" max="5" width="11.42578125" style="1" customWidth="1"/>
    <col min="6" max="6" width="11.140625" style="118" customWidth="1"/>
    <col min="7" max="7" width="25.5703125" style="12" customWidth="1"/>
    <col min="8" max="8" width="17.5703125" style="1" customWidth="1"/>
    <col min="9" max="9" width="17.85546875" style="110" customWidth="1"/>
  </cols>
  <sheetData>
    <row r="1" spans="1:9" ht="27.75" customHeight="1">
      <c r="A1" s="17"/>
      <c r="B1" s="17"/>
      <c r="C1" s="2"/>
      <c r="D1" s="2"/>
      <c r="E1" s="2"/>
      <c r="F1" s="114"/>
      <c r="G1" s="3"/>
      <c r="H1" s="233" t="s">
        <v>270</v>
      </c>
      <c r="I1" s="233"/>
    </row>
    <row r="2" spans="1:9" ht="96.75" customHeight="1">
      <c r="A2" s="17"/>
      <c r="B2" s="17"/>
      <c r="C2" s="2"/>
      <c r="D2" s="2"/>
      <c r="E2" s="2"/>
      <c r="F2" s="114"/>
      <c r="G2" s="3"/>
      <c r="H2" s="234" t="s">
        <v>283</v>
      </c>
      <c r="I2" s="234"/>
    </row>
    <row r="3" spans="1:9" ht="36.75" customHeight="1">
      <c r="A3" s="242" t="s">
        <v>279</v>
      </c>
      <c r="B3" s="242"/>
      <c r="C3" s="242"/>
      <c r="D3" s="242"/>
      <c r="E3" s="242"/>
      <c r="F3" s="242"/>
      <c r="G3" s="242"/>
      <c r="H3" s="242"/>
      <c r="I3" s="109"/>
    </row>
    <row r="4" spans="1:9" ht="15.75" customHeight="1">
      <c r="A4" s="229" t="s">
        <v>53</v>
      </c>
      <c r="B4" s="246" t="s">
        <v>76</v>
      </c>
      <c r="C4" s="229" t="s">
        <v>41</v>
      </c>
      <c r="D4" s="229" t="s">
        <v>58</v>
      </c>
      <c r="E4" s="229" t="s">
        <v>59</v>
      </c>
      <c r="F4" s="229"/>
      <c r="G4" s="229" t="s">
        <v>60</v>
      </c>
      <c r="H4" s="229" t="s">
        <v>50</v>
      </c>
      <c r="I4" s="235" t="s">
        <v>42</v>
      </c>
    </row>
    <row r="5" spans="1:9" ht="114.75" customHeight="1">
      <c r="A5" s="229"/>
      <c r="B5" s="247"/>
      <c r="C5" s="229"/>
      <c r="D5" s="229"/>
      <c r="E5" s="8" t="s">
        <v>71</v>
      </c>
      <c r="F5" s="115" t="s">
        <v>72</v>
      </c>
      <c r="G5" s="229"/>
      <c r="H5" s="229"/>
      <c r="I5" s="235"/>
    </row>
    <row r="6" spans="1:9" ht="15.75">
      <c r="A6" s="9">
        <v>1</v>
      </c>
      <c r="B6" s="9">
        <v>2</v>
      </c>
      <c r="C6" s="9">
        <v>3</v>
      </c>
      <c r="D6" s="9">
        <v>4</v>
      </c>
      <c r="E6" s="9">
        <v>5</v>
      </c>
      <c r="F6" s="116">
        <v>6</v>
      </c>
      <c r="G6" s="9">
        <v>7</v>
      </c>
      <c r="H6" s="9">
        <v>8</v>
      </c>
      <c r="I6" s="111">
        <v>9</v>
      </c>
    </row>
    <row r="7" spans="1:9" s="100" customFormat="1" ht="15.75">
      <c r="A7" s="226"/>
      <c r="B7" s="230" t="s">
        <v>152</v>
      </c>
      <c r="C7" s="251" t="s">
        <v>204</v>
      </c>
      <c r="D7" s="252"/>
      <c r="E7" s="243">
        <v>44562</v>
      </c>
      <c r="F7" s="236">
        <v>47118</v>
      </c>
      <c r="G7" s="239" t="s">
        <v>205</v>
      </c>
      <c r="H7" s="101" t="s">
        <v>12</v>
      </c>
      <c r="I7" s="102">
        <f>I8+I9</f>
        <v>9368.1999999999989</v>
      </c>
    </row>
    <row r="8" spans="1:9" ht="15.75">
      <c r="A8" s="227"/>
      <c r="B8" s="231"/>
      <c r="C8" s="253"/>
      <c r="D8" s="254"/>
      <c r="E8" s="244"/>
      <c r="F8" s="237"/>
      <c r="G8" s="240"/>
      <c r="H8" s="35">
        <v>914</v>
      </c>
      <c r="I8" s="86">
        <f>I10+I26+I29</f>
        <v>7405.7999999999993</v>
      </c>
    </row>
    <row r="9" spans="1:9" ht="65.25" customHeight="1">
      <c r="A9" s="228"/>
      <c r="B9" s="232"/>
      <c r="C9" s="255"/>
      <c r="D9" s="256"/>
      <c r="E9" s="245"/>
      <c r="F9" s="238"/>
      <c r="G9" s="241"/>
      <c r="H9" s="35">
        <v>970</v>
      </c>
      <c r="I9" s="86">
        <f>I22</f>
        <v>1962.4</v>
      </c>
    </row>
    <row r="10" spans="1:9" s="100" customFormat="1" ht="66.75" customHeight="1">
      <c r="A10" s="95">
        <v>1</v>
      </c>
      <c r="B10" s="96" t="s">
        <v>43</v>
      </c>
      <c r="C10" s="249" t="s">
        <v>195</v>
      </c>
      <c r="D10" s="250"/>
      <c r="E10" s="97">
        <v>44562</v>
      </c>
      <c r="F10" s="97">
        <v>47118</v>
      </c>
      <c r="G10" s="96"/>
      <c r="H10" s="98">
        <v>914</v>
      </c>
      <c r="I10" s="99">
        <f>I11+I12+I13+I14+I15+I16+I17+I18+I19+I20+I21</f>
        <v>2060.1</v>
      </c>
    </row>
    <row r="11" spans="1:9" ht="162" customHeight="1">
      <c r="A11" s="10" t="s">
        <v>61</v>
      </c>
      <c r="B11" s="28" t="s">
        <v>44</v>
      </c>
      <c r="C11" s="7" t="s">
        <v>121</v>
      </c>
      <c r="D11" s="7" t="s">
        <v>194</v>
      </c>
      <c r="E11" s="11">
        <v>44562</v>
      </c>
      <c r="F11" s="97">
        <v>47118</v>
      </c>
      <c r="G11" s="22" t="s">
        <v>123</v>
      </c>
      <c r="H11" s="14">
        <v>914</v>
      </c>
      <c r="I11" s="85">
        <f>обосн.!J14</f>
        <v>113.5</v>
      </c>
    </row>
    <row r="12" spans="1:9" ht="174.75" customHeight="1">
      <c r="A12" s="10" t="s">
        <v>62</v>
      </c>
      <c r="B12" s="28" t="s">
        <v>44</v>
      </c>
      <c r="C12" s="7" t="s">
        <v>122</v>
      </c>
      <c r="D12" s="7" t="s">
        <v>194</v>
      </c>
      <c r="E12" s="11">
        <v>44562</v>
      </c>
      <c r="F12" s="97">
        <v>47118</v>
      </c>
      <c r="G12" s="20" t="s">
        <v>126</v>
      </c>
      <c r="H12" s="14">
        <v>914</v>
      </c>
      <c r="I12" s="85">
        <f>обосн.!J19</f>
        <v>12</v>
      </c>
    </row>
    <row r="13" spans="1:9" ht="191.25" customHeight="1">
      <c r="A13" s="10" t="s">
        <v>63</v>
      </c>
      <c r="B13" s="28" t="s">
        <v>44</v>
      </c>
      <c r="C13" s="7" t="s">
        <v>124</v>
      </c>
      <c r="D13" s="7" t="s">
        <v>194</v>
      </c>
      <c r="E13" s="11">
        <v>44562</v>
      </c>
      <c r="F13" s="97">
        <v>47118</v>
      </c>
      <c r="G13" s="20" t="s">
        <v>125</v>
      </c>
      <c r="H13" s="14">
        <v>914</v>
      </c>
      <c r="I13" s="85">
        <f>обосн.!J22</f>
        <v>0</v>
      </c>
    </row>
    <row r="14" spans="1:9" ht="191.25" customHeight="1">
      <c r="A14" s="10" t="s">
        <v>64</v>
      </c>
      <c r="B14" s="28" t="s">
        <v>44</v>
      </c>
      <c r="C14" s="7" t="s">
        <v>129</v>
      </c>
      <c r="D14" s="7" t="s">
        <v>194</v>
      </c>
      <c r="E14" s="11">
        <v>44562</v>
      </c>
      <c r="F14" s="97">
        <v>47118</v>
      </c>
      <c r="G14" s="20" t="s">
        <v>130</v>
      </c>
      <c r="H14" s="14">
        <v>914</v>
      </c>
      <c r="I14" s="85">
        <f>обосн.!J26</f>
        <v>0</v>
      </c>
    </row>
    <row r="15" spans="1:9" ht="154.5" customHeight="1">
      <c r="A15" s="10" t="s">
        <v>65</v>
      </c>
      <c r="B15" s="28" t="s">
        <v>44</v>
      </c>
      <c r="C15" s="7" t="s">
        <v>127</v>
      </c>
      <c r="D15" s="7" t="s">
        <v>194</v>
      </c>
      <c r="E15" s="11">
        <v>44562</v>
      </c>
      <c r="F15" s="97">
        <v>47118</v>
      </c>
      <c r="G15" s="7" t="s">
        <v>128</v>
      </c>
      <c r="H15" s="14">
        <v>914</v>
      </c>
      <c r="I15" s="85">
        <f>обосн.!J29</f>
        <v>687</v>
      </c>
    </row>
    <row r="16" spans="1:9" ht="78.75">
      <c r="A16" s="10" t="s">
        <v>66</v>
      </c>
      <c r="B16" s="28" t="s">
        <v>44</v>
      </c>
      <c r="C16" s="7" t="s">
        <v>131</v>
      </c>
      <c r="D16" s="7" t="s">
        <v>194</v>
      </c>
      <c r="E16" s="11">
        <v>44562</v>
      </c>
      <c r="F16" s="97">
        <v>47118</v>
      </c>
      <c r="G16" s="22" t="s">
        <v>132</v>
      </c>
      <c r="H16" s="14">
        <v>914</v>
      </c>
      <c r="I16" s="85">
        <f>обосн.!J32</f>
        <v>0</v>
      </c>
    </row>
    <row r="17" spans="1:9" ht="94.5">
      <c r="A17" s="10" t="s">
        <v>67</v>
      </c>
      <c r="B17" s="28" t="s">
        <v>44</v>
      </c>
      <c r="C17" s="7" t="s">
        <v>134</v>
      </c>
      <c r="D17" s="7" t="s">
        <v>194</v>
      </c>
      <c r="E17" s="11">
        <v>44562</v>
      </c>
      <c r="F17" s="97">
        <v>47118</v>
      </c>
      <c r="G17" s="7" t="s">
        <v>135</v>
      </c>
      <c r="H17" s="14">
        <v>914</v>
      </c>
      <c r="I17" s="85">
        <f>обосн.!J35</f>
        <v>0</v>
      </c>
    </row>
    <row r="18" spans="1:9" ht="82.5" customHeight="1">
      <c r="A18" s="10" t="s">
        <v>133</v>
      </c>
      <c r="B18" s="28" t="s">
        <v>44</v>
      </c>
      <c r="C18" s="7" t="s">
        <v>191</v>
      </c>
      <c r="D18" s="7" t="s">
        <v>194</v>
      </c>
      <c r="E18" s="11">
        <v>44562</v>
      </c>
      <c r="F18" s="97">
        <v>47118</v>
      </c>
      <c r="G18" s="7" t="s">
        <v>136</v>
      </c>
      <c r="H18" s="14">
        <v>914</v>
      </c>
      <c r="I18" s="85">
        <f>обосн.!J38</f>
        <v>44.4</v>
      </c>
    </row>
    <row r="19" spans="1:9" ht="99.75" customHeight="1">
      <c r="A19" s="10" t="s">
        <v>222</v>
      </c>
      <c r="B19" s="28" t="s">
        <v>44</v>
      </c>
      <c r="C19" s="7" t="s">
        <v>221</v>
      </c>
      <c r="D19" s="7" t="s">
        <v>194</v>
      </c>
      <c r="E19" s="11">
        <v>44562</v>
      </c>
      <c r="F19" s="97">
        <v>47118</v>
      </c>
      <c r="G19" s="7" t="s">
        <v>223</v>
      </c>
      <c r="H19" s="14">
        <v>914</v>
      </c>
      <c r="I19" s="85">
        <f>обосн.!J43</f>
        <v>1203.2</v>
      </c>
    </row>
    <row r="20" spans="1:9" ht="99.75" customHeight="1">
      <c r="A20" s="10" t="s">
        <v>232</v>
      </c>
      <c r="B20" s="28" t="s">
        <v>44</v>
      </c>
      <c r="C20" s="7" t="s">
        <v>239</v>
      </c>
      <c r="D20" s="7" t="s">
        <v>194</v>
      </c>
      <c r="E20" s="11">
        <v>44562</v>
      </c>
      <c r="F20" s="97">
        <v>47118</v>
      </c>
      <c r="G20" s="7" t="s">
        <v>233</v>
      </c>
      <c r="H20" s="14">
        <v>914</v>
      </c>
      <c r="I20" s="85">
        <f>обосн.!J47</f>
        <v>0</v>
      </c>
    </row>
    <row r="21" spans="1:9" ht="99.75" customHeight="1">
      <c r="A21" s="10" t="s">
        <v>240</v>
      </c>
      <c r="B21" s="28" t="s">
        <v>44</v>
      </c>
      <c r="C21" s="7" t="s">
        <v>237</v>
      </c>
      <c r="D21" s="7" t="s">
        <v>194</v>
      </c>
      <c r="E21" s="11">
        <v>44562</v>
      </c>
      <c r="F21" s="97">
        <v>47118</v>
      </c>
      <c r="G21" s="58" t="s">
        <v>233</v>
      </c>
      <c r="H21" s="14">
        <v>914</v>
      </c>
      <c r="I21" s="85">
        <f>обосн.!J50</f>
        <v>0</v>
      </c>
    </row>
    <row r="22" spans="1:9" s="100" customFormat="1" ht="15.75">
      <c r="A22" s="103" t="s">
        <v>56</v>
      </c>
      <c r="B22" s="103" t="s">
        <v>96</v>
      </c>
      <c r="C22" s="260" t="s">
        <v>206</v>
      </c>
      <c r="D22" s="261"/>
      <c r="E22" s="261"/>
      <c r="F22" s="261"/>
      <c r="G22" s="262"/>
      <c r="H22" s="98">
        <v>970</v>
      </c>
      <c r="I22" s="99">
        <f>I23</f>
        <v>1962.4</v>
      </c>
    </row>
    <row r="23" spans="1:9" ht="94.5">
      <c r="A23" s="10" t="s">
        <v>68</v>
      </c>
      <c r="B23" s="27" t="s">
        <v>44</v>
      </c>
      <c r="C23" s="33" t="s">
        <v>148</v>
      </c>
      <c r="D23" s="33" t="s">
        <v>200</v>
      </c>
      <c r="E23" s="11">
        <v>44562</v>
      </c>
      <c r="F23" s="97">
        <v>47118</v>
      </c>
      <c r="G23" s="31" t="s">
        <v>149</v>
      </c>
      <c r="H23" s="32">
        <v>970</v>
      </c>
      <c r="I23" s="87">
        <f>обосн.!J53</f>
        <v>1962.4</v>
      </c>
    </row>
    <row r="24" spans="1:9" ht="94.5">
      <c r="A24" s="10" t="s">
        <v>69</v>
      </c>
      <c r="B24" s="27" t="s">
        <v>44</v>
      </c>
      <c r="C24" s="119" t="s">
        <v>254</v>
      </c>
      <c r="D24" s="33" t="s">
        <v>200</v>
      </c>
      <c r="E24" s="11">
        <v>44562</v>
      </c>
      <c r="F24" s="97">
        <v>47118</v>
      </c>
      <c r="G24" s="33" t="s">
        <v>149</v>
      </c>
      <c r="H24" s="32">
        <v>970</v>
      </c>
      <c r="I24" s="87">
        <f>обосн.!J63</f>
        <v>0</v>
      </c>
    </row>
    <row r="25" spans="1:9" ht="94.5">
      <c r="A25" s="10" t="s">
        <v>253</v>
      </c>
      <c r="B25" s="27" t="s">
        <v>44</v>
      </c>
      <c r="C25" s="20" t="s">
        <v>255</v>
      </c>
      <c r="D25" s="33" t="s">
        <v>200</v>
      </c>
      <c r="E25" s="11">
        <v>44562</v>
      </c>
      <c r="F25" s="97">
        <v>47118</v>
      </c>
      <c r="G25" s="33" t="s">
        <v>149</v>
      </c>
      <c r="H25" s="32">
        <v>970</v>
      </c>
      <c r="I25" s="87">
        <f>обосн.!J68</f>
        <v>0</v>
      </c>
    </row>
    <row r="26" spans="1:9" s="104" customFormat="1" ht="15.75">
      <c r="A26" s="95">
        <v>3</v>
      </c>
      <c r="B26" s="103" t="s">
        <v>101</v>
      </c>
      <c r="C26" s="257" t="s">
        <v>0</v>
      </c>
      <c r="D26" s="258"/>
      <c r="E26" s="258"/>
      <c r="F26" s="258"/>
      <c r="G26" s="259"/>
      <c r="H26" s="98">
        <v>914</v>
      </c>
      <c r="I26" s="99">
        <f>I27+I28</f>
        <v>5345.6999999999989</v>
      </c>
    </row>
    <row r="27" spans="1:9" s="23" customFormat="1" ht="126">
      <c r="A27" s="9" t="s">
        <v>113</v>
      </c>
      <c r="B27" s="28" t="s">
        <v>44</v>
      </c>
      <c r="C27" s="30" t="s">
        <v>197</v>
      </c>
      <c r="D27" s="7" t="s">
        <v>194</v>
      </c>
      <c r="E27" s="11">
        <v>44562</v>
      </c>
      <c r="F27" s="97">
        <v>47118</v>
      </c>
      <c r="G27" s="31" t="s">
        <v>207</v>
      </c>
      <c r="H27" s="14">
        <v>914</v>
      </c>
      <c r="I27" s="85">
        <f>обосн.!J87</f>
        <v>2655</v>
      </c>
    </row>
    <row r="28" spans="1:9" s="23" customFormat="1" ht="220.5">
      <c r="A28" s="38" t="s">
        <v>114</v>
      </c>
      <c r="B28" s="39" t="s">
        <v>44</v>
      </c>
      <c r="C28" s="40" t="s">
        <v>208</v>
      </c>
      <c r="D28" s="37" t="s">
        <v>194</v>
      </c>
      <c r="E28" s="41">
        <v>44562</v>
      </c>
      <c r="F28" s="117">
        <v>47118</v>
      </c>
      <c r="G28" s="40" t="s">
        <v>209</v>
      </c>
      <c r="H28" s="42">
        <v>914</v>
      </c>
      <c r="I28" s="88">
        <f>обосн.!J98</f>
        <v>2690.6999999999994</v>
      </c>
    </row>
    <row r="29" spans="1:9" s="107" customFormat="1" ht="35.25" customHeight="1">
      <c r="A29" s="101">
        <v>4</v>
      </c>
      <c r="B29" s="61" t="s">
        <v>162</v>
      </c>
      <c r="C29" s="248" t="s">
        <v>199</v>
      </c>
      <c r="D29" s="248"/>
      <c r="E29" s="248"/>
      <c r="F29" s="248"/>
      <c r="G29" s="248"/>
      <c r="H29" s="105">
        <v>914</v>
      </c>
      <c r="I29" s="106">
        <f>I30+I31+I32+I33</f>
        <v>0</v>
      </c>
    </row>
    <row r="30" spans="1:9" ht="177" customHeight="1">
      <c r="A30" s="90" t="s">
        <v>216</v>
      </c>
      <c r="B30" s="28" t="s">
        <v>44</v>
      </c>
      <c r="C30" s="20" t="s">
        <v>170</v>
      </c>
      <c r="D30" s="7" t="s">
        <v>194</v>
      </c>
      <c r="E30" s="11">
        <v>44562</v>
      </c>
      <c r="F30" s="97">
        <v>47118</v>
      </c>
      <c r="G30" s="20" t="s">
        <v>210</v>
      </c>
      <c r="H30" s="52">
        <v>914</v>
      </c>
      <c r="I30" s="89">
        <f>обосн.!J122</f>
        <v>0</v>
      </c>
    </row>
    <row r="31" spans="1:9" ht="178.5" customHeight="1">
      <c r="A31" s="90" t="s">
        <v>217</v>
      </c>
      <c r="B31" s="28" t="s">
        <v>44</v>
      </c>
      <c r="C31" s="20" t="s">
        <v>171</v>
      </c>
      <c r="D31" s="7" t="s">
        <v>194</v>
      </c>
      <c r="E31" s="11">
        <v>44562</v>
      </c>
      <c r="F31" s="97">
        <v>47118</v>
      </c>
      <c r="G31" s="20" t="s">
        <v>210</v>
      </c>
      <c r="H31" s="52">
        <v>914</v>
      </c>
      <c r="I31" s="89">
        <f>обосн.!J128</f>
        <v>0</v>
      </c>
    </row>
    <row r="32" spans="1:9" ht="159" customHeight="1">
      <c r="A32" s="90" t="s">
        <v>218</v>
      </c>
      <c r="B32" s="28" t="s">
        <v>44</v>
      </c>
      <c r="C32" s="20" t="s">
        <v>172</v>
      </c>
      <c r="D32" s="7" t="s">
        <v>194</v>
      </c>
      <c r="E32" s="11">
        <v>44562</v>
      </c>
      <c r="F32" s="97">
        <v>47118</v>
      </c>
      <c r="G32" s="20" t="s">
        <v>211</v>
      </c>
      <c r="H32" s="52">
        <v>914</v>
      </c>
      <c r="I32" s="89">
        <f>обосн.!J133</f>
        <v>0</v>
      </c>
    </row>
    <row r="33" spans="1:9" ht="99.75" customHeight="1">
      <c r="A33" s="90" t="s">
        <v>229</v>
      </c>
      <c r="B33" s="28" t="s">
        <v>44</v>
      </c>
      <c r="C33" s="20" t="s">
        <v>173</v>
      </c>
      <c r="D33" s="7" t="s">
        <v>194</v>
      </c>
      <c r="E33" s="11">
        <v>44562</v>
      </c>
      <c r="F33" s="97">
        <v>47118</v>
      </c>
      <c r="G33" s="20" t="s">
        <v>212</v>
      </c>
      <c r="H33" s="53">
        <v>914</v>
      </c>
      <c r="I33" s="89">
        <f>обосн.!J138</f>
        <v>0</v>
      </c>
    </row>
  </sheetData>
  <mergeCells count="21">
    <mergeCell ref="C29:G29"/>
    <mergeCell ref="C10:D10"/>
    <mergeCell ref="G4:G5"/>
    <mergeCell ref="D4:D5"/>
    <mergeCell ref="C7:D9"/>
    <mergeCell ref="C26:G26"/>
    <mergeCell ref="C22:G22"/>
    <mergeCell ref="A7:A9"/>
    <mergeCell ref="A4:A5"/>
    <mergeCell ref="B7:B9"/>
    <mergeCell ref="H1:I1"/>
    <mergeCell ref="H2:I2"/>
    <mergeCell ref="I4:I5"/>
    <mergeCell ref="F7:F9"/>
    <mergeCell ref="G7:G9"/>
    <mergeCell ref="A3:H3"/>
    <mergeCell ref="E7:E9"/>
    <mergeCell ref="C4:C5"/>
    <mergeCell ref="E4:F4"/>
    <mergeCell ref="H4:H5"/>
    <mergeCell ref="B4:B5"/>
  </mergeCells>
  <phoneticPr fontId="13" type="noConversion"/>
  <pageMargins left="0.31496062992125984" right="0.31496062992125984" top="0.35433070866141736" bottom="0.19685039370078741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1"/>
  <sheetViews>
    <sheetView zoomScale="90" zoomScaleNormal="90" zoomScaleSheetLayoutView="75" workbookViewId="0">
      <selection activeCell="K32" sqref="K32"/>
    </sheetView>
  </sheetViews>
  <sheetFormatPr defaultRowHeight="12.75" outlineLevelCol="1"/>
  <cols>
    <col min="1" max="1" width="16.28515625" style="1" customWidth="1"/>
    <col min="2" max="2" width="21.85546875" style="1" customWidth="1"/>
    <col min="3" max="3" width="25.42578125" style="118" customWidth="1"/>
    <col min="4" max="4" width="6.7109375" style="118" hidden="1" customWidth="1" outlineLevel="1"/>
    <col min="5" max="5" width="6" style="118" hidden="1" customWidth="1" outlineLevel="1"/>
    <col min="6" max="6" width="9.85546875" style="118" hidden="1" customWidth="1" outlineLevel="1"/>
    <col min="7" max="7" width="4.7109375" style="132" hidden="1" customWidth="1" outlineLevel="1"/>
    <col min="8" max="8" width="11.85546875" style="132" customWidth="1" collapsed="1"/>
    <col min="9" max="9" width="10.5703125" style="151" customWidth="1"/>
    <col min="10" max="10" width="10.42578125" style="151" customWidth="1"/>
    <col min="11" max="11" width="10.85546875" style="151" customWidth="1"/>
    <col min="12" max="12" width="10.5703125" style="118" customWidth="1"/>
    <col min="13" max="13" width="10.7109375" style="118" customWidth="1"/>
    <col min="14" max="16" width="10.28515625" style="118" customWidth="1"/>
    <col min="17" max="17" width="11.28515625" customWidth="1"/>
    <col min="18" max="18" width="10.7109375" customWidth="1"/>
    <col min="19" max="19" width="11.140625" customWidth="1"/>
  </cols>
  <sheetData>
    <row r="1" spans="1:21" ht="15" customHeight="1">
      <c r="A1" s="2"/>
      <c r="B1" s="2"/>
      <c r="C1" s="114"/>
      <c r="D1" s="114"/>
      <c r="E1" s="114"/>
      <c r="F1" s="114"/>
      <c r="G1" s="133"/>
      <c r="H1" s="276"/>
      <c r="I1" s="276"/>
      <c r="J1" s="276"/>
      <c r="K1" s="276"/>
      <c r="L1" s="283" t="s">
        <v>117</v>
      </c>
      <c r="M1" s="283"/>
      <c r="N1" s="283"/>
      <c r="O1" s="100"/>
      <c r="P1" s="100"/>
    </row>
    <row r="2" spans="1:21" ht="91.5" customHeight="1">
      <c r="A2" s="2"/>
      <c r="B2" s="2"/>
      <c r="C2" s="114"/>
      <c r="D2" s="114"/>
      <c r="E2" s="114"/>
      <c r="F2" s="114"/>
      <c r="G2" s="133"/>
      <c r="H2" s="277"/>
      <c r="I2" s="277"/>
      <c r="J2" s="277"/>
      <c r="K2" s="277"/>
      <c r="L2" s="277" t="s">
        <v>280</v>
      </c>
      <c r="M2" s="277"/>
      <c r="N2" s="277"/>
      <c r="O2" s="100"/>
      <c r="P2" s="100"/>
    </row>
    <row r="3" spans="1:21" ht="15.75">
      <c r="A3" s="289" t="s">
        <v>245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</row>
    <row r="4" spans="1:21" ht="15.7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114"/>
      <c r="N4" s="114"/>
      <c r="O4" s="114"/>
      <c r="P4" s="114"/>
    </row>
    <row r="5" spans="1:21" s="100" customFormat="1" ht="45.75" customHeight="1">
      <c r="A5" s="287" t="s">
        <v>76</v>
      </c>
      <c r="B5" s="288" t="s">
        <v>77</v>
      </c>
      <c r="C5" s="285" t="s">
        <v>154</v>
      </c>
      <c r="D5" s="286" t="s">
        <v>112</v>
      </c>
      <c r="E5" s="286"/>
      <c r="F5" s="286"/>
      <c r="G5" s="286"/>
      <c r="H5" s="286" t="s">
        <v>137</v>
      </c>
      <c r="I5" s="286"/>
      <c r="J5" s="286"/>
      <c r="K5" s="286"/>
      <c r="L5" s="286"/>
      <c r="M5" s="286"/>
      <c r="N5" s="286"/>
      <c r="O5" s="286"/>
      <c r="P5" s="286"/>
    </row>
    <row r="6" spans="1:21" s="100" customFormat="1" ht="45.75" customHeight="1">
      <c r="A6" s="287"/>
      <c r="B6" s="288"/>
      <c r="C6" s="285"/>
      <c r="D6" s="83"/>
      <c r="E6" s="83"/>
      <c r="F6" s="83"/>
      <c r="G6" s="83"/>
      <c r="H6" s="281" t="s">
        <v>26</v>
      </c>
      <c r="I6" s="275" t="s">
        <v>34</v>
      </c>
      <c r="J6" s="275"/>
      <c r="K6" s="275"/>
      <c r="L6" s="275"/>
      <c r="M6" s="275"/>
      <c r="N6" s="275"/>
      <c r="O6" s="275"/>
      <c r="P6" s="275"/>
    </row>
    <row r="7" spans="1:21" s="100" customFormat="1" ht="54.75" customHeight="1">
      <c r="A7" s="287"/>
      <c r="B7" s="288"/>
      <c r="C7" s="285"/>
      <c r="D7" s="134" t="s">
        <v>78</v>
      </c>
      <c r="E7" s="134" t="s">
        <v>79</v>
      </c>
      <c r="F7" s="134" t="s">
        <v>80</v>
      </c>
      <c r="G7" s="134" t="s">
        <v>81</v>
      </c>
      <c r="H7" s="282"/>
      <c r="I7" s="83">
        <v>2021</v>
      </c>
      <c r="J7" s="83">
        <v>2022</v>
      </c>
      <c r="K7" s="83">
        <v>2023</v>
      </c>
      <c r="L7" s="83">
        <v>2024</v>
      </c>
      <c r="M7" s="83">
        <v>2025</v>
      </c>
      <c r="N7" s="83">
        <v>2026</v>
      </c>
      <c r="O7" s="83">
        <v>2027</v>
      </c>
      <c r="P7" s="83">
        <v>2028</v>
      </c>
    </row>
    <row r="8" spans="1:21" s="100" customFormat="1" ht="1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4</v>
      </c>
      <c r="I8" s="47">
        <v>5</v>
      </c>
      <c r="J8" s="47">
        <v>6</v>
      </c>
      <c r="K8" s="47">
        <v>7</v>
      </c>
      <c r="L8" s="47">
        <v>8</v>
      </c>
      <c r="M8" s="47">
        <v>9</v>
      </c>
      <c r="N8" s="47">
        <v>10</v>
      </c>
      <c r="O8" s="47">
        <v>11</v>
      </c>
      <c r="P8" s="47">
        <v>12</v>
      </c>
    </row>
    <row r="9" spans="1:21" s="100" customFormat="1" ht="15" customHeight="1">
      <c r="A9" s="278" t="s">
        <v>1</v>
      </c>
      <c r="B9" s="278" t="s">
        <v>193</v>
      </c>
      <c r="C9" s="135" t="s">
        <v>12</v>
      </c>
      <c r="D9" s="136" t="s">
        <v>82</v>
      </c>
      <c r="E9" s="136" t="s">
        <v>82</v>
      </c>
      <c r="F9" s="136" t="s">
        <v>82</v>
      </c>
      <c r="G9" s="137" t="s">
        <v>82</v>
      </c>
      <c r="H9" s="91">
        <f>H15+H16</f>
        <v>34081.829999999994</v>
      </c>
      <c r="I9" s="91">
        <f t="shared" ref="I9:N9" si="0">I15+I16</f>
        <v>6074.2</v>
      </c>
      <c r="J9" s="91">
        <f t="shared" si="0"/>
        <v>12533.13</v>
      </c>
      <c r="K9" s="91">
        <f t="shared" si="0"/>
        <v>9368.1999999999989</v>
      </c>
      <c r="L9" s="91">
        <f t="shared" si="0"/>
        <v>1819.9</v>
      </c>
      <c r="M9" s="91">
        <f t="shared" si="0"/>
        <v>1845.6</v>
      </c>
      <c r="N9" s="91">
        <f t="shared" si="0"/>
        <v>813.6</v>
      </c>
      <c r="O9" s="91">
        <f t="shared" ref="O9:P9" si="1">O15+O16</f>
        <v>813.6</v>
      </c>
      <c r="P9" s="91">
        <f t="shared" si="1"/>
        <v>813.6</v>
      </c>
    </row>
    <row r="10" spans="1:21" s="100" customFormat="1" ht="30" hidden="1" customHeight="1">
      <c r="A10" s="279"/>
      <c r="B10" s="279"/>
      <c r="C10" s="138" t="s">
        <v>27</v>
      </c>
      <c r="D10" s="136">
        <v>827</v>
      </c>
      <c r="E10" s="136" t="s">
        <v>82</v>
      </c>
      <c r="F10" s="136" t="s">
        <v>82</v>
      </c>
      <c r="G10" s="137" t="s">
        <v>82</v>
      </c>
      <c r="H10" s="91"/>
      <c r="I10" s="91"/>
      <c r="J10" s="91"/>
      <c r="K10" s="91"/>
      <c r="L10" s="91"/>
      <c r="M10" s="91"/>
      <c r="N10" s="91"/>
      <c r="O10" s="91"/>
      <c r="P10" s="91"/>
      <c r="Q10" s="152">
        <f>K10-K110</f>
        <v>0</v>
      </c>
      <c r="R10" s="152">
        <f>L10-L110</f>
        <v>0</v>
      </c>
      <c r="S10" s="152">
        <f>M10-M110</f>
        <v>0</v>
      </c>
      <c r="T10" s="152">
        <f>N10-N110</f>
        <v>0</v>
      </c>
      <c r="U10" s="152">
        <f>O10-O110</f>
        <v>0</v>
      </c>
    </row>
    <row r="11" spans="1:21" s="100" customFormat="1" ht="31.5" hidden="1" customHeight="1">
      <c r="A11" s="279"/>
      <c r="B11" s="279"/>
      <c r="C11" s="138" t="s">
        <v>31</v>
      </c>
      <c r="D11" s="136"/>
      <c r="E11" s="136"/>
      <c r="F11" s="136"/>
      <c r="G11" s="137"/>
      <c r="H11" s="91"/>
      <c r="I11" s="91"/>
      <c r="J11" s="91"/>
      <c r="K11" s="91"/>
      <c r="L11" s="91"/>
      <c r="M11" s="91"/>
      <c r="N11" s="91"/>
      <c r="O11" s="91"/>
      <c r="P11" s="91"/>
      <c r="Q11" s="152"/>
      <c r="R11" s="152"/>
      <c r="S11" s="152"/>
      <c r="T11" s="152"/>
      <c r="U11" s="152"/>
    </row>
    <row r="12" spans="1:21" s="100" customFormat="1" ht="19.5" hidden="1" customHeight="1">
      <c r="A12" s="279"/>
      <c r="B12" s="279"/>
      <c r="C12" s="138" t="s">
        <v>28</v>
      </c>
      <c r="D12" s="136"/>
      <c r="E12" s="136"/>
      <c r="F12" s="136"/>
      <c r="G12" s="137"/>
      <c r="H12" s="91"/>
      <c r="I12" s="91"/>
      <c r="J12" s="91"/>
      <c r="K12" s="91"/>
      <c r="L12" s="91"/>
      <c r="M12" s="91"/>
      <c r="N12" s="91"/>
      <c r="O12" s="91"/>
      <c r="P12" s="91"/>
      <c r="Q12" s="152"/>
      <c r="R12" s="152"/>
      <c r="S12" s="152"/>
      <c r="T12" s="152"/>
      <c r="U12" s="152"/>
    </row>
    <row r="13" spans="1:21" s="100" customFormat="1" ht="17.25" hidden="1" customHeight="1">
      <c r="A13" s="279"/>
      <c r="B13" s="279"/>
      <c r="C13" s="138" t="s">
        <v>29</v>
      </c>
      <c r="D13" s="136"/>
      <c r="E13" s="136"/>
      <c r="F13" s="136"/>
      <c r="G13" s="137"/>
      <c r="H13" s="91"/>
      <c r="I13" s="91"/>
      <c r="J13" s="91"/>
      <c r="K13" s="91"/>
      <c r="L13" s="91"/>
      <c r="M13" s="91"/>
      <c r="N13" s="91"/>
      <c r="O13" s="91"/>
      <c r="P13" s="91"/>
      <c r="Q13" s="152"/>
      <c r="R13" s="152"/>
      <c r="S13" s="152"/>
      <c r="T13" s="152"/>
      <c r="U13" s="152"/>
    </row>
    <row r="14" spans="1:21" s="100" customFormat="1" ht="16.5" customHeight="1">
      <c r="A14" s="279"/>
      <c r="B14" s="279"/>
      <c r="C14" s="139" t="s">
        <v>13</v>
      </c>
      <c r="D14" s="136"/>
      <c r="E14" s="136"/>
      <c r="F14" s="136"/>
      <c r="G14" s="137"/>
      <c r="H14" s="91"/>
      <c r="I14" s="91"/>
      <c r="J14" s="91"/>
      <c r="K14" s="91"/>
      <c r="L14" s="91"/>
      <c r="M14" s="91"/>
      <c r="N14" s="91"/>
      <c r="O14" s="91"/>
      <c r="P14" s="91"/>
      <c r="Q14" s="152"/>
      <c r="R14" s="152"/>
      <c r="S14" s="152"/>
      <c r="T14" s="152"/>
      <c r="U14" s="152"/>
    </row>
    <row r="15" spans="1:21" s="100" customFormat="1" ht="45" customHeight="1">
      <c r="A15" s="279"/>
      <c r="B15" s="279"/>
      <c r="C15" s="135" t="s">
        <v>194</v>
      </c>
      <c r="D15" s="136"/>
      <c r="E15" s="136"/>
      <c r="F15" s="136"/>
      <c r="G15" s="137"/>
      <c r="H15" s="91">
        <f t="shared" ref="H15:P15" si="2">H23+H117+H134</f>
        <v>30135.229999999992</v>
      </c>
      <c r="I15" s="91">
        <f t="shared" si="2"/>
        <v>4690</v>
      </c>
      <c r="J15" s="91">
        <f t="shared" si="2"/>
        <v>12533.13</v>
      </c>
      <c r="K15" s="91">
        <f t="shared" si="2"/>
        <v>7405.7999999999993</v>
      </c>
      <c r="L15" s="91">
        <f t="shared" si="2"/>
        <v>1519.9</v>
      </c>
      <c r="M15" s="91">
        <f t="shared" si="2"/>
        <v>1545.6</v>
      </c>
      <c r="N15" s="91">
        <f t="shared" si="2"/>
        <v>813.6</v>
      </c>
      <c r="O15" s="91">
        <f t="shared" si="2"/>
        <v>813.6</v>
      </c>
      <c r="P15" s="91">
        <f t="shared" si="2"/>
        <v>813.6</v>
      </c>
      <c r="Q15" s="152"/>
      <c r="R15" s="152"/>
      <c r="S15" s="152"/>
      <c r="T15" s="152"/>
      <c r="U15" s="152"/>
    </row>
    <row r="16" spans="1:21" s="100" customFormat="1" ht="35.25" customHeight="1">
      <c r="A16" s="280"/>
      <c r="B16" s="280"/>
      <c r="C16" s="135" t="s">
        <v>200</v>
      </c>
      <c r="D16" s="136"/>
      <c r="E16" s="136"/>
      <c r="F16" s="136"/>
      <c r="G16" s="137"/>
      <c r="H16" s="91">
        <f>H73</f>
        <v>3946.6000000000004</v>
      </c>
      <c r="I16" s="91">
        <f>I73</f>
        <v>1384.2</v>
      </c>
      <c r="J16" s="91">
        <f t="shared" ref="J16:N16" si="3">J73</f>
        <v>0</v>
      </c>
      <c r="K16" s="91">
        <f t="shared" si="3"/>
        <v>1962.4</v>
      </c>
      <c r="L16" s="91">
        <f t="shared" si="3"/>
        <v>300</v>
      </c>
      <c r="M16" s="91">
        <f t="shared" si="3"/>
        <v>300</v>
      </c>
      <c r="N16" s="91">
        <f t="shared" si="3"/>
        <v>0</v>
      </c>
      <c r="O16" s="91">
        <f t="shared" ref="O16:P16" si="4">O73</f>
        <v>0</v>
      </c>
      <c r="P16" s="91">
        <f t="shared" si="4"/>
        <v>0</v>
      </c>
      <c r="Q16" s="152"/>
      <c r="R16" s="152"/>
      <c r="S16" s="152"/>
      <c r="T16" s="152"/>
      <c r="U16" s="152"/>
    </row>
    <row r="17" spans="1:16" s="100" customFormat="1" ht="16.5" customHeight="1">
      <c r="A17" s="272" t="s">
        <v>52</v>
      </c>
      <c r="B17" s="269" t="s">
        <v>195</v>
      </c>
      <c r="C17" s="140" t="s">
        <v>12</v>
      </c>
      <c r="D17" s="141" t="s">
        <v>83</v>
      </c>
      <c r="E17" s="142" t="s">
        <v>82</v>
      </c>
      <c r="F17" s="142" t="s">
        <v>82</v>
      </c>
      <c r="G17" s="143" t="s">
        <v>82</v>
      </c>
      <c r="H17" s="92">
        <f t="shared" ref="H17:N17" si="5">H23</f>
        <v>11239.07</v>
      </c>
      <c r="I17" s="92">
        <f t="shared" si="5"/>
        <v>1555.6</v>
      </c>
      <c r="J17" s="92">
        <f t="shared" si="5"/>
        <v>7356.869999999999</v>
      </c>
      <c r="K17" s="92">
        <f t="shared" si="5"/>
        <v>2060.1</v>
      </c>
      <c r="L17" s="92">
        <f t="shared" si="5"/>
        <v>40.5</v>
      </c>
      <c r="M17" s="92">
        <f t="shared" si="5"/>
        <v>40</v>
      </c>
      <c r="N17" s="92">
        <f t="shared" si="5"/>
        <v>62</v>
      </c>
      <c r="O17" s="92">
        <f t="shared" ref="O17:P17" si="6">O23</f>
        <v>62</v>
      </c>
      <c r="P17" s="92">
        <f t="shared" si="6"/>
        <v>62</v>
      </c>
    </row>
    <row r="18" spans="1:16" s="100" customFormat="1" ht="30" hidden="1">
      <c r="A18" s="273"/>
      <c r="B18" s="270"/>
      <c r="C18" s="144" t="s">
        <v>27</v>
      </c>
      <c r="D18" s="141"/>
      <c r="E18" s="142"/>
      <c r="F18" s="142"/>
      <c r="G18" s="143"/>
      <c r="H18" s="92"/>
      <c r="I18" s="92"/>
      <c r="J18" s="92"/>
      <c r="K18" s="92"/>
      <c r="L18" s="92"/>
      <c r="M18" s="92"/>
      <c r="N18" s="92"/>
      <c r="O18" s="92"/>
      <c r="P18" s="92"/>
    </row>
    <row r="19" spans="1:16" s="100" customFormat="1" ht="30" hidden="1">
      <c r="A19" s="273"/>
      <c r="B19" s="270"/>
      <c r="C19" s="144" t="s">
        <v>31</v>
      </c>
      <c r="D19" s="141"/>
      <c r="E19" s="142"/>
      <c r="F19" s="142"/>
      <c r="G19" s="143"/>
      <c r="H19" s="92"/>
      <c r="I19" s="92"/>
      <c r="J19" s="92"/>
      <c r="K19" s="92"/>
      <c r="L19" s="92"/>
      <c r="M19" s="92"/>
      <c r="N19" s="92"/>
      <c r="O19" s="92"/>
      <c r="P19" s="92"/>
    </row>
    <row r="20" spans="1:16" s="100" customFormat="1" ht="15" hidden="1">
      <c r="A20" s="273"/>
      <c r="B20" s="270"/>
      <c r="C20" s="144" t="s">
        <v>28</v>
      </c>
      <c r="D20" s="141"/>
      <c r="E20" s="142"/>
      <c r="F20" s="142"/>
      <c r="G20" s="143"/>
      <c r="H20" s="92"/>
      <c r="I20" s="92"/>
      <c r="J20" s="92"/>
      <c r="K20" s="92"/>
      <c r="L20" s="92"/>
      <c r="M20" s="92"/>
      <c r="N20" s="92"/>
      <c r="O20" s="92"/>
      <c r="P20" s="92"/>
    </row>
    <row r="21" spans="1:16" s="100" customFormat="1" ht="15" hidden="1">
      <c r="A21" s="273"/>
      <c r="B21" s="270"/>
      <c r="C21" s="144" t="s">
        <v>29</v>
      </c>
      <c r="D21" s="141"/>
      <c r="E21" s="142"/>
      <c r="F21" s="142"/>
      <c r="G21" s="143"/>
      <c r="H21" s="92"/>
      <c r="I21" s="92"/>
      <c r="J21" s="92"/>
      <c r="K21" s="92"/>
      <c r="L21" s="92"/>
      <c r="M21" s="92"/>
      <c r="N21" s="92"/>
      <c r="O21" s="92"/>
      <c r="P21" s="92"/>
    </row>
    <row r="22" spans="1:16" s="100" customFormat="1" ht="15">
      <c r="A22" s="273"/>
      <c r="B22" s="270"/>
      <c r="C22" s="145" t="s">
        <v>13</v>
      </c>
      <c r="D22" s="141"/>
      <c r="E22" s="142"/>
      <c r="F22" s="142"/>
      <c r="G22" s="143"/>
      <c r="H22" s="92"/>
      <c r="I22" s="92"/>
      <c r="J22" s="92"/>
      <c r="K22" s="92"/>
      <c r="L22" s="92"/>
      <c r="M22" s="92"/>
      <c r="N22" s="92"/>
      <c r="O22" s="92"/>
      <c r="P22" s="92"/>
    </row>
    <row r="23" spans="1:16" s="100" customFormat="1" ht="60" customHeight="1">
      <c r="A23" s="274"/>
      <c r="B23" s="271"/>
      <c r="C23" s="140" t="s">
        <v>194</v>
      </c>
      <c r="D23" s="141"/>
      <c r="E23" s="142"/>
      <c r="F23" s="142"/>
      <c r="G23" s="143"/>
      <c r="H23" s="92">
        <f>I23+J23+K23+L23+M23+N23+O23+P23</f>
        <v>11239.07</v>
      </c>
      <c r="I23" s="92">
        <f>обосн.!H10</f>
        <v>1555.6</v>
      </c>
      <c r="J23" s="92">
        <f>обосн.!I10</f>
        <v>7356.869999999999</v>
      </c>
      <c r="K23" s="92">
        <f>обосн.!J10</f>
        <v>2060.1</v>
      </c>
      <c r="L23" s="92">
        <f>обосн.!K10</f>
        <v>40.5</v>
      </c>
      <c r="M23" s="92">
        <f>обосн.!L10</f>
        <v>40</v>
      </c>
      <c r="N23" s="92">
        <f>обосн.!M10</f>
        <v>62</v>
      </c>
      <c r="O23" s="92">
        <f>обосн.!N10</f>
        <v>62</v>
      </c>
      <c r="P23" s="92">
        <f>обосн.!O10</f>
        <v>62</v>
      </c>
    </row>
    <row r="24" spans="1:16" s="100" customFormat="1" ht="17.25" hidden="1" customHeight="1">
      <c r="A24" s="263" t="s">
        <v>84</v>
      </c>
      <c r="B24" s="263" t="s">
        <v>121</v>
      </c>
      <c r="C24" s="146" t="s">
        <v>12</v>
      </c>
      <c r="D24" s="13" t="s">
        <v>83</v>
      </c>
      <c r="E24" s="13" t="s">
        <v>85</v>
      </c>
      <c r="F24" s="13" t="s">
        <v>86</v>
      </c>
      <c r="G24" s="147">
        <v>621</v>
      </c>
      <c r="H24" s="120"/>
      <c r="I24" s="120"/>
      <c r="J24" s="120"/>
      <c r="K24" s="120"/>
      <c r="L24" s="120"/>
      <c r="M24" s="120"/>
      <c r="N24" s="120"/>
      <c r="O24" s="120"/>
      <c r="P24" s="120"/>
    </row>
    <row r="25" spans="1:16" s="100" customFormat="1" ht="30" hidden="1" customHeight="1">
      <c r="A25" s="264"/>
      <c r="B25" s="264"/>
      <c r="C25" s="148" t="s">
        <v>27</v>
      </c>
      <c r="D25" s="13"/>
      <c r="E25" s="13"/>
      <c r="F25" s="13"/>
      <c r="G25" s="147"/>
      <c r="H25" s="120"/>
      <c r="I25" s="120"/>
      <c r="J25" s="120"/>
      <c r="K25" s="120"/>
      <c r="L25" s="120"/>
      <c r="M25" s="120"/>
      <c r="N25" s="120"/>
      <c r="O25" s="120"/>
      <c r="P25" s="120"/>
    </row>
    <row r="26" spans="1:16" s="100" customFormat="1" ht="30" hidden="1" customHeight="1">
      <c r="A26" s="264"/>
      <c r="B26" s="264"/>
      <c r="C26" s="148" t="s">
        <v>31</v>
      </c>
      <c r="D26" s="13"/>
      <c r="E26" s="13"/>
      <c r="F26" s="13"/>
      <c r="G26" s="147"/>
      <c r="H26" s="120"/>
      <c r="I26" s="120"/>
      <c r="J26" s="120"/>
      <c r="K26" s="120"/>
      <c r="L26" s="120"/>
      <c r="M26" s="120"/>
      <c r="N26" s="120"/>
      <c r="O26" s="120"/>
      <c r="P26" s="120"/>
    </row>
    <row r="27" spans="1:16" s="100" customFormat="1" ht="15" hidden="1" customHeight="1">
      <c r="A27" s="264"/>
      <c r="B27" s="264"/>
      <c r="C27" s="148" t="s">
        <v>28</v>
      </c>
      <c r="D27" s="13"/>
      <c r="E27" s="13"/>
      <c r="F27" s="13"/>
      <c r="G27" s="147"/>
      <c r="H27" s="120"/>
      <c r="I27" s="120"/>
      <c r="J27" s="120"/>
      <c r="K27" s="120"/>
      <c r="L27" s="120"/>
      <c r="M27" s="120"/>
      <c r="N27" s="120"/>
      <c r="O27" s="120"/>
      <c r="P27" s="120"/>
    </row>
    <row r="28" spans="1:16" s="100" customFormat="1" ht="15" hidden="1" customHeight="1">
      <c r="A28" s="264"/>
      <c r="B28" s="264"/>
      <c r="C28" s="148" t="s">
        <v>29</v>
      </c>
      <c r="D28" s="13"/>
      <c r="E28" s="13"/>
      <c r="F28" s="13"/>
      <c r="G28" s="147"/>
      <c r="H28" s="120"/>
      <c r="I28" s="120"/>
      <c r="J28" s="120"/>
      <c r="K28" s="120"/>
      <c r="L28" s="120"/>
      <c r="M28" s="120"/>
      <c r="N28" s="120"/>
      <c r="O28" s="120"/>
      <c r="P28" s="120"/>
    </row>
    <row r="29" spans="1:16" s="100" customFormat="1" ht="15" customHeight="1">
      <c r="A29" s="264"/>
      <c r="B29" s="264"/>
      <c r="C29" s="149" t="s">
        <v>13</v>
      </c>
      <c r="D29" s="13"/>
      <c r="E29" s="13"/>
      <c r="F29" s="13"/>
      <c r="G29" s="147"/>
      <c r="H29" s="120"/>
      <c r="I29" s="120"/>
      <c r="J29" s="120"/>
      <c r="K29" s="120"/>
      <c r="L29" s="120"/>
      <c r="M29" s="120"/>
      <c r="N29" s="120"/>
      <c r="O29" s="120"/>
      <c r="P29" s="120"/>
    </row>
    <row r="30" spans="1:16" s="100" customFormat="1" ht="15">
      <c r="A30" s="264"/>
      <c r="B30" s="264"/>
      <c r="C30" s="146" t="s">
        <v>12</v>
      </c>
      <c r="D30" s="13"/>
      <c r="E30" s="13"/>
      <c r="F30" s="13"/>
      <c r="G30" s="147"/>
      <c r="H30" s="120">
        <f t="shared" ref="H30:N30" si="7">H32</f>
        <v>1080.56</v>
      </c>
      <c r="I30" s="120">
        <f t="shared" si="7"/>
        <v>721.4</v>
      </c>
      <c r="J30" s="120">
        <f t="shared" si="7"/>
        <v>80.66</v>
      </c>
      <c r="K30" s="120">
        <f t="shared" si="7"/>
        <v>113.5</v>
      </c>
      <c r="L30" s="120">
        <f t="shared" si="7"/>
        <v>30</v>
      </c>
      <c r="M30" s="120">
        <f t="shared" si="7"/>
        <v>30</v>
      </c>
      <c r="N30" s="120">
        <f t="shared" si="7"/>
        <v>35</v>
      </c>
      <c r="O30" s="120">
        <f t="shared" ref="O30:P30" si="8">O32</f>
        <v>35</v>
      </c>
      <c r="P30" s="120">
        <f t="shared" si="8"/>
        <v>35</v>
      </c>
    </row>
    <row r="31" spans="1:16" s="100" customFormat="1" ht="15">
      <c r="A31" s="264"/>
      <c r="B31" s="264"/>
      <c r="C31" s="149" t="s">
        <v>13</v>
      </c>
      <c r="D31" s="13"/>
      <c r="E31" s="13"/>
      <c r="F31" s="13"/>
      <c r="G31" s="147"/>
      <c r="H31" s="120"/>
      <c r="I31" s="120"/>
      <c r="J31" s="120"/>
      <c r="K31" s="120"/>
      <c r="L31" s="120"/>
      <c r="M31" s="120"/>
      <c r="N31" s="120"/>
      <c r="O31" s="120"/>
      <c r="P31" s="120"/>
    </row>
    <row r="32" spans="1:16" s="100" customFormat="1" ht="45">
      <c r="A32" s="265"/>
      <c r="B32" s="265"/>
      <c r="C32" s="146" t="s">
        <v>194</v>
      </c>
      <c r="D32" s="13"/>
      <c r="E32" s="13"/>
      <c r="F32" s="13"/>
      <c r="G32" s="147"/>
      <c r="H32" s="120">
        <f>I32+J32+K32+L32+M32+N32+O32+P32</f>
        <v>1080.56</v>
      </c>
      <c r="I32" s="120">
        <f>обосн.!H14</f>
        <v>721.4</v>
      </c>
      <c r="J32" s="120">
        <f>обосн.!I14</f>
        <v>80.66</v>
      </c>
      <c r="K32" s="120">
        <f>обосн.!J14</f>
        <v>113.5</v>
      </c>
      <c r="L32" s="120">
        <f>обосн.!K14</f>
        <v>30</v>
      </c>
      <c r="M32" s="120">
        <f>обосн.!L14</f>
        <v>30</v>
      </c>
      <c r="N32" s="120">
        <f>обосн.!M14</f>
        <v>35</v>
      </c>
      <c r="O32" s="120">
        <f>обосн.!N14</f>
        <v>35</v>
      </c>
      <c r="P32" s="120">
        <f>обосн.!O14</f>
        <v>35</v>
      </c>
    </row>
    <row r="33" spans="1:16" s="100" customFormat="1" ht="15">
      <c r="A33" s="263" t="s">
        <v>87</v>
      </c>
      <c r="B33" s="263" t="s">
        <v>138</v>
      </c>
      <c r="C33" s="146" t="s">
        <v>12</v>
      </c>
      <c r="D33" s="13"/>
      <c r="E33" s="13"/>
      <c r="F33" s="13"/>
      <c r="G33" s="147"/>
      <c r="H33" s="120">
        <f>I33+J33+K33+L33+M33+N33+O33+P33</f>
        <v>53.8</v>
      </c>
      <c r="I33" s="120">
        <f t="shared" ref="I33:N33" si="9">I35</f>
        <v>14</v>
      </c>
      <c r="J33" s="120">
        <f t="shared" si="9"/>
        <v>23.8</v>
      </c>
      <c r="K33" s="120">
        <f t="shared" si="9"/>
        <v>12</v>
      </c>
      <c r="L33" s="120">
        <f t="shared" si="9"/>
        <v>0.5</v>
      </c>
      <c r="M33" s="120">
        <f t="shared" si="9"/>
        <v>0.5</v>
      </c>
      <c r="N33" s="120">
        <f t="shared" si="9"/>
        <v>1</v>
      </c>
      <c r="O33" s="120">
        <f t="shared" ref="O33:P33" si="10">O35</f>
        <v>1</v>
      </c>
      <c r="P33" s="120">
        <f t="shared" si="10"/>
        <v>1</v>
      </c>
    </row>
    <row r="34" spans="1:16" s="100" customFormat="1" ht="15">
      <c r="A34" s="264"/>
      <c r="B34" s="264"/>
      <c r="C34" s="149" t="s">
        <v>13</v>
      </c>
      <c r="D34" s="13"/>
      <c r="E34" s="13"/>
      <c r="F34" s="13"/>
      <c r="G34" s="147"/>
      <c r="H34" s="120">
        <f>I34+J34+K34+L34+M34+N34+O34+P34</f>
        <v>0</v>
      </c>
      <c r="I34" s="120"/>
      <c r="J34" s="120"/>
      <c r="K34" s="120"/>
      <c r="L34" s="120"/>
      <c r="M34" s="120"/>
      <c r="N34" s="120"/>
      <c r="O34" s="120"/>
      <c r="P34" s="120"/>
    </row>
    <row r="35" spans="1:16" s="100" customFormat="1" ht="44.25" customHeight="1">
      <c r="A35" s="265"/>
      <c r="B35" s="265"/>
      <c r="C35" s="146" t="s">
        <v>194</v>
      </c>
      <c r="D35" s="13" t="s">
        <v>83</v>
      </c>
      <c r="E35" s="150" t="s">
        <v>82</v>
      </c>
      <c r="F35" s="150" t="s">
        <v>82</v>
      </c>
      <c r="G35" s="147" t="s">
        <v>82</v>
      </c>
      <c r="H35" s="120">
        <f>I35+J35+K35+L35+M35+N35+O35+P35</f>
        <v>53.8</v>
      </c>
      <c r="I35" s="120">
        <f>обосн.!H19</f>
        <v>14</v>
      </c>
      <c r="J35" s="120">
        <f>обосн.!I19</f>
        <v>23.8</v>
      </c>
      <c r="K35" s="120">
        <f>обосн.!J19</f>
        <v>12</v>
      </c>
      <c r="L35" s="120">
        <f>обосн.!K19</f>
        <v>0.5</v>
      </c>
      <c r="M35" s="120">
        <f>обосн.!L19</f>
        <v>0.5</v>
      </c>
      <c r="N35" s="120">
        <f>обосн.!M19</f>
        <v>1</v>
      </c>
      <c r="O35" s="120">
        <f>обосн.!N19</f>
        <v>1</v>
      </c>
      <c r="P35" s="120">
        <f>обосн.!O19</f>
        <v>1</v>
      </c>
    </row>
    <row r="36" spans="1:16" s="100" customFormat="1" ht="0.75" hidden="1" customHeight="1">
      <c r="A36" s="263" t="s">
        <v>88</v>
      </c>
      <c r="B36" s="263" t="s">
        <v>124</v>
      </c>
      <c r="C36" s="146" t="s">
        <v>12</v>
      </c>
      <c r="D36" s="13" t="s">
        <v>83</v>
      </c>
      <c r="E36" s="13" t="s">
        <v>85</v>
      </c>
      <c r="F36" s="13" t="s">
        <v>89</v>
      </c>
      <c r="G36" s="147" t="s">
        <v>90</v>
      </c>
      <c r="H36" s="120" t="e">
        <f>I36+J36+K36+L36+M36+N36+O36+P36+#REF!</f>
        <v>#REF!</v>
      </c>
      <c r="I36" s="120"/>
      <c r="J36" s="120"/>
      <c r="K36" s="120"/>
      <c r="L36" s="120"/>
      <c r="M36" s="120"/>
      <c r="N36" s="120"/>
      <c r="O36" s="120"/>
      <c r="P36" s="120"/>
    </row>
    <row r="37" spans="1:16" s="100" customFormat="1" ht="30" hidden="1">
      <c r="A37" s="264"/>
      <c r="B37" s="264"/>
      <c r="C37" s="148" t="s">
        <v>27</v>
      </c>
      <c r="D37" s="13"/>
      <c r="E37" s="13"/>
      <c r="F37" s="13"/>
      <c r="G37" s="147"/>
      <c r="H37" s="120" t="e">
        <f>I37+J37+K37+L37+M37+N37+O37+P37+#REF!</f>
        <v>#REF!</v>
      </c>
      <c r="I37" s="120"/>
      <c r="J37" s="120"/>
      <c r="K37" s="120"/>
      <c r="L37" s="120"/>
      <c r="M37" s="120"/>
      <c r="N37" s="120"/>
      <c r="O37" s="120"/>
      <c r="P37" s="120"/>
    </row>
    <row r="38" spans="1:16" s="100" customFormat="1" ht="30" hidden="1">
      <c r="A38" s="264"/>
      <c r="B38" s="264"/>
      <c r="C38" s="148" t="s">
        <v>31</v>
      </c>
      <c r="D38" s="13"/>
      <c r="E38" s="13"/>
      <c r="F38" s="13"/>
      <c r="G38" s="147"/>
      <c r="H38" s="120" t="e">
        <f>I38+J38+K38+L38+M38+N38+O38+P38+#REF!</f>
        <v>#REF!</v>
      </c>
      <c r="I38" s="120"/>
      <c r="J38" s="120"/>
      <c r="K38" s="120"/>
      <c r="L38" s="120"/>
      <c r="M38" s="120"/>
      <c r="N38" s="120"/>
      <c r="O38" s="120"/>
      <c r="P38" s="120"/>
    </row>
    <row r="39" spans="1:16" s="100" customFormat="1" ht="15" hidden="1">
      <c r="A39" s="264"/>
      <c r="B39" s="264"/>
      <c r="C39" s="148" t="s">
        <v>28</v>
      </c>
      <c r="D39" s="13"/>
      <c r="E39" s="13"/>
      <c r="F39" s="13"/>
      <c r="G39" s="147"/>
      <c r="H39" s="120" t="e">
        <f>I39+J39+K39+L39+M39+N39+O39+P39+#REF!</f>
        <v>#REF!</v>
      </c>
      <c r="I39" s="120"/>
      <c r="J39" s="120"/>
      <c r="K39" s="120"/>
      <c r="L39" s="120"/>
      <c r="M39" s="120"/>
      <c r="N39" s="120"/>
      <c r="O39" s="120"/>
      <c r="P39" s="120"/>
    </row>
    <row r="40" spans="1:16" s="100" customFormat="1" ht="15" hidden="1">
      <c r="A40" s="264"/>
      <c r="B40" s="264"/>
      <c r="C40" s="148" t="s">
        <v>29</v>
      </c>
      <c r="D40" s="13"/>
      <c r="E40" s="13"/>
      <c r="F40" s="13"/>
      <c r="G40" s="147"/>
      <c r="H40" s="120" t="e">
        <f>I40+J40+K40+L40+M40+N40+O40+P40+#REF!</f>
        <v>#REF!</v>
      </c>
      <c r="I40" s="120"/>
      <c r="J40" s="120"/>
      <c r="K40" s="120"/>
      <c r="L40" s="120"/>
      <c r="M40" s="120"/>
      <c r="N40" s="120"/>
      <c r="O40" s="120"/>
      <c r="P40" s="120"/>
    </row>
    <row r="41" spans="1:16" s="100" customFormat="1" ht="15" hidden="1">
      <c r="A41" s="264"/>
      <c r="B41" s="264"/>
      <c r="C41" s="149" t="s">
        <v>13</v>
      </c>
      <c r="D41" s="13"/>
      <c r="E41" s="13"/>
      <c r="F41" s="13"/>
      <c r="G41" s="147"/>
      <c r="H41" s="120" t="e">
        <f>I41+J41+K41+L41+M41+N41+O41+P41+#REF!</f>
        <v>#REF!</v>
      </c>
      <c r="I41" s="120"/>
      <c r="J41" s="120"/>
      <c r="K41" s="120"/>
      <c r="L41" s="120"/>
      <c r="M41" s="120"/>
      <c r="N41" s="120"/>
      <c r="O41" s="120"/>
      <c r="P41" s="120"/>
    </row>
    <row r="42" spans="1:16" s="100" customFormat="1" ht="15">
      <c r="A42" s="264"/>
      <c r="B42" s="264"/>
      <c r="C42" s="146" t="s">
        <v>12</v>
      </c>
      <c r="D42" s="13"/>
      <c r="E42" s="13"/>
      <c r="F42" s="13"/>
      <c r="G42" s="147"/>
      <c r="H42" s="120">
        <f>I42+J42+K42+L42+M42+N42+O42+P42</f>
        <v>6206.78</v>
      </c>
      <c r="I42" s="120">
        <f t="shared" ref="I42:N42" si="11">I44</f>
        <v>83.8</v>
      </c>
      <c r="J42" s="120">
        <f t="shared" si="11"/>
        <v>6088.98</v>
      </c>
      <c r="K42" s="120">
        <f t="shared" si="11"/>
        <v>0</v>
      </c>
      <c r="L42" s="120">
        <f t="shared" si="11"/>
        <v>0.5</v>
      </c>
      <c r="M42" s="120">
        <f t="shared" si="11"/>
        <v>0.5</v>
      </c>
      <c r="N42" s="120">
        <f t="shared" si="11"/>
        <v>11</v>
      </c>
      <c r="O42" s="120">
        <f t="shared" ref="O42:P42" si="12">O44</f>
        <v>11</v>
      </c>
      <c r="P42" s="120">
        <f t="shared" si="12"/>
        <v>11</v>
      </c>
    </row>
    <row r="43" spans="1:16" s="100" customFormat="1" ht="15">
      <c r="A43" s="264"/>
      <c r="B43" s="264"/>
      <c r="C43" s="149" t="s">
        <v>13</v>
      </c>
      <c r="D43" s="13"/>
      <c r="E43" s="13"/>
      <c r="F43" s="13"/>
      <c r="G43" s="147"/>
      <c r="H43" s="120">
        <f>I43+J43+K43+L43+M43+N43+O43+P43</f>
        <v>0</v>
      </c>
      <c r="I43" s="120"/>
      <c r="J43" s="120"/>
      <c r="K43" s="120"/>
      <c r="L43" s="120"/>
      <c r="M43" s="120"/>
      <c r="N43" s="120"/>
      <c r="O43" s="120"/>
      <c r="P43" s="120"/>
    </row>
    <row r="44" spans="1:16" s="100" customFormat="1" ht="43.5" customHeight="1">
      <c r="A44" s="265"/>
      <c r="B44" s="265"/>
      <c r="C44" s="146" t="s">
        <v>194</v>
      </c>
      <c r="D44" s="13"/>
      <c r="E44" s="13"/>
      <c r="F44" s="13"/>
      <c r="G44" s="147"/>
      <c r="H44" s="120">
        <f>I44+J44+K44+L44+M44+N44+O44+P44</f>
        <v>6206.78</v>
      </c>
      <c r="I44" s="120">
        <f>обосн.!H22</f>
        <v>83.8</v>
      </c>
      <c r="J44" s="120">
        <f>обосн.!I22</f>
        <v>6088.98</v>
      </c>
      <c r="K44" s="120">
        <f>обосн.!J22</f>
        <v>0</v>
      </c>
      <c r="L44" s="120">
        <f>обосн.!K22</f>
        <v>0.5</v>
      </c>
      <c r="M44" s="120">
        <f>обосн.!L22</f>
        <v>0.5</v>
      </c>
      <c r="N44" s="120">
        <f>обосн.!M22</f>
        <v>11</v>
      </c>
      <c r="O44" s="120">
        <f>обосн.!N22</f>
        <v>11</v>
      </c>
      <c r="P44" s="120">
        <f>обосн.!O22</f>
        <v>11</v>
      </c>
    </row>
    <row r="45" spans="1:16" s="100" customFormat="1" ht="14.25" customHeight="1">
      <c r="A45" s="263" t="s">
        <v>91</v>
      </c>
      <c r="B45" s="263" t="s">
        <v>129</v>
      </c>
      <c r="C45" s="146" t="s">
        <v>12</v>
      </c>
      <c r="D45" s="13" t="s">
        <v>83</v>
      </c>
      <c r="E45" s="150" t="s">
        <v>82</v>
      </c>
      <c r="F45" s="150" t="s">
        <v>82</v>
      </c>
      <c r="G45" s="147" t="s">
        <v>82</v>
      </c>
      <c r="H45" s="120">
        <f>I45+J45+K45+L45+M45+N45+O45+P45</f>
        <v>3</v>
      </c>
      <c r="I45" s="120">
        <f t="shared" ref="I45:N45" si="13">I51</f>
        <v>0</v>
      </c>
      <c r="J45" s="120">
        <f t="shared" si="13"/>
        <v>0</v>
      </c>
      <c r="K45" s="120">
        <f t="shared" si="13"/>
        <v>0</v>
      </c>
      <c r="L45" s="120">
        <f t="shared" si="13"/>
        <v>0</v>
      </c>
      <c r="M45" s="120">
        <f t="shared" si="13"/>
        <v>0</v>
      </c>
      <c r="N45" s="120">
        <f t="shared" si="13"/>
        <v>1</v>
      </c>
      <c r="O45" s="120">
        <f t="shared" ref="O45:P45" si="14">O51</f>
        <v>1</v>
      </c>
      <c r="P45" s="120">
        <f t="shared" si="14"/>
        <v>1</v>
      </c>
    </row>
    <row r="46" spans="1:16" s="100" customFormat="1" ht="15" hidden="1" customHeight="1">
      <c r="A46" s="264"/>
      <c r="B46" s="264"/>
      <c r="C46" s="148" t="s">
        <v>27</v>
      </c>
      <c r="D46" s="13"/>
      <c r="E46" s="150"/>
      <c r="F46" s="150"/>
      <c r="G46" s="147"/>
      <c r="H46" s="120" t="e">
        <f>I46+J46+K46+L46+M46+N46+O46+P46+#REF!</f>
        <v>#REF!</v>
      </c>
      <c r="I46" s="120"/>
      <c r="J46" s="120"/>
      <c r="K46" s="120"/>
      <c r="L46" s="120"/>
      <c r="M46" s="120"/>
      <c r="N46" s="120"/>
      <c r="O46" s="120"/>
      <c r="P46" s="120"/>
    </row>
    <row r="47" spans="1:16" s="100" customFormat="1" ht="36.75" hidden="1" customHeight="1">
      <c r="A47" s="264"/>
      <c r="B47" s="264"/>
      <c r="C47" s="148" t="s">
        <v>31</v>
      </c>
      <c r="D47" s="13"/>
      <c r="E47" s="150"/>
      <c r="F47" s="150"/>
      <c r="G47" s="147"/>
      <c r="H47" s="120" t="e">
        <f>I47+J47+K47+L47+M47+N47+O47+P47+#REF!</f>
        <v>#REF!</v>
      </c>
      <c r="I47" s="120"/>
      <c r="J47" s="120"/>
      <c r="K47" s="120"/>
      <c r="L47" s="120"/>
      <c r="M47" s="120"/>
      <c r="N47" s="120"/>
      <c r="O47" s="120"/>
      <c r="P47" s="120"/>
    </row>
    <row r="48" spans="1:16" s="100" customFormat="1" ht="18.75" hidden="1" customHeight="1">
      <c r="A48" s="264"/>
      <c r="B48" s="264"/>
      <c r="C48" s="148" t="s">
        <v>28</v>
      </c>
      <c r="D48" s="13"/>
      <c r="E48" s="150"/>
      <c r="F48" s="150"/>
      <c r="G48" s="147"/>
      <c r="H48" s="120" t="e">
        <f>I48+J48+K48+L48+M48+N48+O48+P48+#REF!</f>
        <v>#REF!</v>
      </c>
      <c r="I48" s="120"/>
      <c r="J48" s="120"/>
      <c r="K48" s="120"/>
      <c r="L48" s="120"/>
      <c r="M48" s="120"/>
      <c r="N48" s="120"/>
      <c r="O48" s="120"/>
      <c r="P48" s="120"/>
    </row>
    <row r="49" spans="1:16" s="100" customFormat="1" ht="0.75" hidden="1" customHeight="1">
      <c r="A49" s="264"/>
      <c r="B49" s="264"/>
      <c r="C49" s="148" t="s">
        <v>29</v>
      </c>
      <c r="D49" s="13"/>
      <c r="E49" s="150"/>
      <c r="F49" s="150"/>
      <c r="G49" s="147"/>
      <c r="H49" s="120" t="e">
        <f>I49+J49+K49+L49+M49+N49+O49+P49+#REF!</f>
        <v>#REF!</v>
      </c>
      <c r="I49" s="120"/>
      <c r="J49" s="120"/>
      <c r="K49" s="120"/>
      <c r="L49" s="120"/>
      <c r="M49" s="120"/>
      <c r="N49" s="120"/>
      <c r="O49" s="120"/>
      <c r="P49" s="120"/>
    </row>
    <row r="50" spans="1:16" s="100" customFormat="1" ht="16.5" customHeight="1">
      <c r="A50" s="264"/>
      <c r="B50" s="264"/>
      <c r="C50" s="149" t="s">
        <v>13</v>
      </c>
      <c r="D50" s="13"/>
      <c r="E50" s="150"/>
      <c r="F50" s="150"/>
      <c r="G50" s="147"/>
      <c r="H50" s="120">
        <f t="shared" ref="H50:H73" si="15">I50+J50+K50+L50+M50+N50+O50+P50</f>
        <v>0</v>
      </c>
      <c r="I50" s="120"/>
      <c r="J50" s="120"/>
      <c r="K50" s="120"/>
      <c r="L50" s="120"/>
      <c r="M50" s="120"/>
      <c r="N50" s="120"/>
      <c r="O50" s="120"/>
      <c r="P50" s="120"/>
    </row>
    <row r="51" spans="1:16" s="100" customFormat="1" ht="45">
      <c r="A51" s="265"/>
      <c r="B51" s="265"/>
      <c r="C51" s="146" t="s">
        <v>194</v>
      </c>
      <c r="D51" s="13"/>
      <c r="E51" s="150"/>
      <c r="F51" s="150"/>
      <c r="G51" s="147"/>
      <c r="H51" s="120">
        <f t="shared" si="15"/>
        <v>3</v>
      </c>
      <c r="I51" s="120">
        <f>обосн.!H26</f>
        <v>0</v>
      </c>
      <c r="J51" s="120">
        <f>обосн.!I26</f>
        <v>0</v>
      </c>
      <c r="K51" s="120">
        <f>обосн.!J26</f>
        <v>0</v>
      </c>
      <c r="L51" s="120">
        <f>обосн.!K26</f>
        <v>0</v>
      </c>
      <c r="M51" s="120">
        <f>обосн.!L26</f>
        <v>0</v>
      </c>
      <c r="N51" s="120">
        <f>обосн.!M26</f>
        <v>1</v>
      </c>
      <c r="O51" s="120">
        <f>обосн.!N26</f>
        <v>1</v>
      </c>
      <c r="P51" s="120">
        <f>обосн.!O26</f>
        <v>1</v>
      </c>
    </row>
    <row r="52" spans="1:16" s="100" customFormat="1" ht="15">
      <c r="A52" s="263" t="s">
        <v>92</v>
      </c>
      <c r="B52" s="263" t="s">
        <v>127</v>
      </c>
      <c r="C52" s="146" t="s">
        <v>12</v>
      </c>
      <c r="D52" s="13"/>
      <c r="E52" s="13"/>
      <c r="F52" s="13"/>
      <c r="G52" s="13"/>
      <c r="H52" s="120">
        <f t="shared" si="15"/>
        <v>1813.4299999999998</v>
      </c>
      <c r="I52" s="120">
        <f t="shared" ref="I52:N52" si="16">I54</f>
        <v>599.9</v>
      </c>
      <c r="J52" s="120">
        <f t="shared" si="16"/>
        <v>520.53</v>
      </c>
      <c r="K52" s="120">
        <f t="shared" si="16"/>
        <v>687</v>
      </c>
      <c r="L52" s="120">
        <f t="shared" si="16"/>
        <v>0</v>
      </c>
      <c r="M52" s="120">
        <f t="shared" si="16"/>
        <v>0</v>
      </c>
      <c r="N52" s="120">
        <f t="shared" si="16"/>
        <v>2</v>
      </c>
      <c r="O52" s="120">
        <f t="shared" ref="O52:P52" si="17">O54</f>
        <v>2</v>
      </c>
      <c r="P52" s="120">
        <f t="shared" si="17"/>
        <v>2</v>
      </c>
    </row>
    <row r="53" spans="1:16" s="100" customFormat="1" ht="15">
      <c r="A53" s="264"/>
      <c r="B53" s="264"/>
      <c r="C53" s="149" t="s">
        <v>13</v>
      </c>
      <c r="D53" s="13"/>
      <c r="E53" s="13"/>
      <c r="F53" s="13"/>
      <c r="G53" s="13"/>
      <c r="H53" s="120">
        <f t="shared" si="15"/>
        <v>0</v>
      </c>
      <c r="I53" s="120"/>
      <c r="J53" s="120"/>
      <c r="K53" s="120"/>
      <c r="L53" s="120"/>
      <c r="M53" s="120"/>
      <c r="N53" s="120"/>
      <c r="O53" s="120"/>
      <c r="P53" s="120"/>
    </row>
    <row r="54" spans="1:16" s="100" customFormat="1" ht="88.5" customHeight="1">
      <c r="A54" s="265"/>
      <c r="B54" s="265"/>
      <c r="C54" s="146" t="s">
        <v>194</v>
      </c>
      <c r="D54" s="13" t="s">
        <v>83</v>
      </c>
      <c r="E54" s="150" t="s">
        <v>82</v>
      </c>
      <c r="F54" s="150" t="s">
        <v>82</v>
      </c>
      <c r="G54" s="147" t="s">
        <v>82</v>
      </c>
      <c r="H54" s="120">
        <f t="shared" si="15"/>
        <v>1813.4299999999998</v>
      </c>
      <c r="I54" s="120">
        <f>обосн.!H29</f>
        <v>599.9</v>
      </c>
      <c r="J54" s="120">
        <f>обосн.!I29</f>
        <v>520.53</v>
      </c>
      <c r="K54" s="120">
        <f>обосн.!J29</f>
        <v>687</v>
      </c>
      <c r="L54" s="120">
        <f>обосн.!K29</f>
        <v>0</v>
      </c>
      <c r="M54" s="120">
        <f>обосн.!L29</f>
        <v>0</v>
      </c>
      <c r="N54" s="120">
        <f>обосн.!M29</f>
        <v>2</v>
      </c>
      <c r="O54" s="120">
        <f>обосн.!N29</f>
        <v>2</v>
      </c>
      <c r="P54" s="120">
        <f>обосн.!O29</f>
        <v>2</v>
      </c>
    </row>
    <row r="55" spans="1:16" s="100" customFormat="1" ht="15">
      <c r="A55" s="263" t="s">
        <v>94</v>
      </c>
      <c r="B55" s="263" t="s">
        <v>131</v>
      </c>
      <c r="C55" s="146" t="s">
        <v>12</v>
      </c>
      <c r="D55" s="13"/>
      <c r="E55" s="150"/>
      <c r="F55" s="150"/>
      <c r="G55" s="147"/>
      <c r="H55" s="120">
        <f t="shared" si="15"/>
        <v>7.4</v>
      </c>
      <c r="I55" s="120">
        <f t="shared" ref="I55:N55" si="18">I57</f>
        <v>0.4</v>
      </c>
      <c r="J55" s="120">
        <f>J57</f>
        <v>0</v>
      </c>
      <c r="K55" s="120">
        <f t="shared" si="18"/>
        <v>0</v>
      </c>
      <c r="L55" s="120">
        <f t="shared" si="18"/>
        <v>0.5</v>
      </c>
      <c r="M55" s="120">
        <f t="shared" si="18"/>
        <v>0.5</v>
      </c>
      <c r="N55" s="120">
        <f t="shared" si="18"/>
        <v>2</v>
      </c>
      <c r="O55" s="120">
        <f t="shared" ref="O55:P55" si="19">O57</f>
        <v>2</v>
      </c>
      <c r="P55" s="120">
        <f t="shared" si="19"/>
        <v>2</v>
      </c>
    </row>
    <row r="56" spans="1:16" s="100" customFormat="1" ht="15.75" customHeight="1">
      <c r="A56" s="264"/>
      <c r="B56" s="264"/>
      <c r="C56" s="149" t="s">
        <v>13</v>
      </c>
      <c r="D56" s="13"/>
      <c r="E56" s="150"/>
      <c r="F56" s="150"/>
      <c r="G56" s="147"/>
      <c r="H56" s="120">
        <f t="shared" si="15"/>
        <v>0</v>
      </c>
      <c r="I56" s="120"/>
      <c r="J56" s="120"/>
      <c r="K56" s="120"/>
      <c r="L56" s="120"/>
      <c r="M56" s="120"/>
      <c r="N56" s="120"/>
      <c r="O56" s="120"/>
      <c r="P56" s="120"/>
    </row>
    <row r="57" spans="1:16" s="100" customFormat="1" ht="45">
      <c r="A57" s="265"/>
      <c r="B57" s="265"/>
      <c r="C57" s="146" t="s">
        <v>194</v>
      </c>
      <c r="D57" s="13" t="s">
        <v>83</v>
      </c>
      <c r="E57" s="150" t="s">
        <v>82</v>
      </c>
      <c r="F57" s="150" t="s">
        <v>82</v>
      </c>
      <c r="G57" s="147" t="s">
        <v>82</v>
      </c>
      <c r="H57" s="120">
        <f t="shared" si="15"/>
        <v>7.4</v>
      </c>
      <c r="I57" s="120">
        <f>обосн.!H32</f>
        <v>0.4</v>
      </c>
      <c r="J57" s="120"/>
      <c r="K57" s="120">
        <f>обосн.!J32</f>
        <v>0</v>
      </c>
      <c r="L57" s="120">
        <f>обосн.!K32</f>
        <v>0.5</v>
      </c>
      <c r="M57" s="120">
        <f>обосн.!L32</f>
        <v>0.5</v>
      </c>
      <c r="N57" s="120">
        <f>обосн.!M32</f>
        <v>2</v>
      </c>
      <c r="O57" s="120">
        <f>обосн.!N32</f>
        <v>2</v>
      </c>
      <c r="P57" s="120">
        <f>обосн.!O32</f>
        <v>2</v>
      </c>
    </row>
    <row r="58" spans="1:16" s="100" customFormat="1" ht="15">
      <c r="A58" s="263" t="s">
        <v>95</v>
      </c>
      <c r="B58" s="263" t="s">
        <v>134</v>
      </c>
      <c r="C58" s="146" t="s">
        <v>12</v>
      </c>
      <c r="D58" s="13"/>
      <c r="E58" s="150"/>
      <c r="F58" s="150"/>
      <c r="G58" s="147"/>
      <c r="H58" s="120">
        <f t="shared" si="15"/>
        <v>17.7</v>
      </c>
      <c r="I58" s="120">
        <f t="shared" ref="I58:N58" si="20">I60</f>
        <v>1.6</v>
      </c>
      <c r="J58" s="120">
        <f t="shared" si="20"/>
        <v>5.0999999999999996</v>
      </c>
      <c r="K58" s="120">
        <f t="shared" si="20"/>
        <v>0</v>
      </c>
      <c r="L58" s="120">
        <f t="shared" si="20"/>
        <v>1</v>
      </c>
      <c r="M58" s="120">
        <f t="shared" si="20"/>
        <v>1</v>
      </c>
      <c r="N58" s="120">
        <f t="shared" si="20"/>
        <v>3</v>
      </c>
      <c r="O58" s="120">
        <f t="shared" ref="O58:P58" si="21">O60</f>
        <v>3</v>
      </c>
      <c r="P58" s="120">
        <f t="shared" si="21"/>
        <v>3</v>
      </c>
    </row>
    <row r="59" spans="1:16" s="100" customFormat="1" ht="15.75" customHeight="1">
      <c r="A59" s="264"/>
      <c r="B59" s="264"/>
      <c r="C59" s="149" t="s">
        <v>13</v>
      </c>
      <c r="D59" s="13"/>
      <c r="E59" s="150"/>
      <c r="F59" s="150"/>
      <c r="G59" s="147"/>
      <c r="H59" s="120">
        <f t="shared" si="15"/>
        <v>0</v>
      </c>
      <c r="I59" s="120"/>
      <c r="J59" s="120"/>
      <c r="K59" s="120"/>
      <c r="L59" s="120"/>
      <c r="M59" s="120"/>
      <c r="N59" s="120"/>
      <c r="O59" s="120"/>
      <c r="P59" s="120"/>
    </row>
    <row r="60" spans="1:16" s="100" customFormat="1" ht="51" customHeight="1">
      <c r="A60" s="265"/>
      <c r="B60" s="265"/>
      <c r="C60" s="146" t="s">
        <v>194</v>
      </c>
      <c r="D60" s="13" t="s">
        <v>83</v>
      </c>
      <c r="E60" s="150" t="s">
        <v>82</v>
      </c>
      <c r="F60" s="150" t="s">
        <v>82</v>
      </c>
      <c r="G60" s="147" t="s">
        <v>82</v>
      </c>
      <c r="H60" s="120">
        <f t="shared" si="15"/>
        <v>17.7</v>
      </c>
      <c r="I60" s="120">
        <f>обосн.!H35</f>
        <v>1.6</v>
      </c>
      <c r="J60" s="120">
        <f>обосн.!I35</f>
        <v>5.0999999999999996</v>
      </c>
      <c r="K60" s="120">
        <f>обосн.!J35</f>
        <v>0</v>
      </c>
      <c r="L60" s="120">
        <f>обосн.!K35</f>
        <v>1</v>
      </c>
      <c r="M60" s="120">
        <f>обосн.!L35</f>
        <v>1</v>
      </c>
      <c r="N60" s="120">
        <f>обосн.!M35</f>
        <v>3</v>
      </c>
      <c r="O60" s="120">
        <f>обосн.!N35</f>
        <v>3</v>
      </c>
      <c r="P60" s="120">
        <f>обосн.!O35</f>
        <v>3</v>
      </c>
    </row>
    <row r="61" spans="1:16" s="100" customFormat="1" ht="15">
      <c r="A61" s="263" t="s">
        <v>139</v>
      </c>
      <c r="B61" s="263" t="s">
        <v>191</v>
      </c>
      <c r="C61" s="146" t="s">
        <v>12</v>
      </c>
      <c r="D61" s="13"/>
      <c r="E61" s="150"/>
      <c r="F61" s="150"/>
      <c r="G61" s="147"/>
      <c r="H61" s="120">
        <f t="shared" si="15"/>
        <v>121.4</v>
      </c>
      <c r="I61" s="120">
        <f t="shared" ref="I61:N61" si="22">I63</f>
        <v>33.6</v>
      </c>
      <c r="J61" s="120">
        <f t="shared" si="22"/>
        <v>16.399999999999999</v>
      </c>
      <c r="K61" s="120">
        <f t="shared" si="22"/>
        <v>44.4</v>
      </c>
      <c r="L61" s="120">
        <f t="shared" si="22"/>
        <v>6</v>
      </c>
      <c r="M61" s="120">
        <f t="shared" si="22"/>
        <v>6</v>
      </c>
      <c r="N61" s="120">
        <f t="shared" si="22"/>
        <v>5</v>
      </c>
      <c r="O61" s="120">
        <f t="shared" ref="O61:P61" si="23">O63</f>
        <v>5</v>
      </c>
      <c r="P61" s="120">
        <f t="shared" si="23"/>
        <v>5</v>
      </c>
    </row>
    <row r="62" spans="1:16" s="100" customFormat="1" ht="15.75" customHeight="1">
      <c r="A62" s="264"/>
      <c r="B62" s="264"/>
      <c r="C62" s="149" t="s">
        <v>13</v>
      </c>
      <c r="D62" s="13"/>
      <c r="E62" s="150"/>
      <c r="F62" s="150"/>
      <c r="G62" s="147"/>
      <c r="H62" s="120">
        <f t="shared" si="15"/>
        <v>0</v>
      </c>
      <c r="I62" s="120"/>
      <c r="J62" s="120"/>
      <c r="K62" s="120"/>
      <c r="L62" s="120"/>
      <c r="M62" s="120"/>
      <c r="N62" s="120"/>
      <c r="O62" s="120"/>
      <c r="P62" s="120"/>
    </row>
    <row r="63" spans="1:16" s="100" customFormat="1" ht="45">
      <c r="A63" s="265"/>
      <c r="B63" s="265"/>
      <c r="C63" s="146" t="s">
        <v>194</v>
      </c>
      <c r="D63" s="13" t="s">
        <v>83</v>
      </c>
      <c r="E63" s="150" t="s">
        <v>82</v>
      </c>
      <c r="F63" s="150" t="s">
        <v>82</v>
      </c>
      <c r="G63" s="147" t="s">
        <v>82</v>
      </c>
      <c r="H63" s="120">
        <f t="shared" si="15"/>
        <v>121.4</v>
      </c>
      <c r="I63" s="120">
        <f>обосн.!H38</f>
        <v>33.6</v>
      </c>
      <c r="J63" s="120">
        <f>обосн.!I38</f>
        <v>16.399999999999999</v>
      </c>
      <c r="K63" s="120">
        <f>обосн.!J38</f>
        <v>44.4</v>
      </c>
      <c r="L63" s="120">
        <f>обосн.!K38</f>
        <v>6</v>
      </c>
      <c r="M63" s="120">
        <f>обосн.!L38</f>
        <v>6</v>
      </c>
      <c r="N63" s="120">
        <f>обосн.!M38</f>
        <v>5</v>
      </c>
      <c r="O63" s="120">
        <f>обосн.!N38</f>
        <v>5</v>
      </c>
      <c r="P63" s="120">
        <f>обосн.!O38</f>
        <v>5</v>
      </c>
    </row>
    <row r="64" spans="1:16" s="100" customFormat="1" ht="15">
      <c r="A64" s="263" t="s">
        <v>140</v>
      </c>
      <c r="B64" s="263" t="s">
        <v>221</v>
      </c>
      <c r="C64" s="146" t="s">
        <v>12</v>
      </c>
      <c r="D64" s="13"/>
      <c r="E64" s="150"/>
      <c r="F64" s="150"/>
      <c r="G64" s="147"/>
      <c r="H64" s="120">
        <f t="shared" si="15"/>
        <v>1929</v>
      </c>
      <c r="I64" s="120">
        <f t="shared" ref="I64:N64" si="24">I66</f>
        <v>100.4</v>
      </c>
      <c r="J64" s="120">
        <f t="shared" si="24"/>
        <v>619.9</v>
      </c>
      <c r="K64" s="120">
        <f t="shared" si="24"/>
        <v>1203.2</v>
      </c>
      <c r="L64" s="120">
        <f t="shared" si="24"/>
        <v>1.5</v>
      </c>
      <c r="M64" s="120">
        <f t="shared" si="24"/>
        <v>1</v>
      </c>
      <c r="N64" s="120">
        <f t="shared" si="24"/>
        <v>1</v>
      </c>
      <c r="O64" s="120">
        <f t="shared" ref="O64:P64" si="25">O66</f>
        <v>1</v>
      </c>
      <c r="P64" s="120">
        <f t="shared" si="25"/>
        <v>1</v>
      </c>
    </row>
    <row r="65" spans="1:16" s="100" customFormat="1" ht="15.75" customHeight="1">
      <c r="A65" s="264"/>
      <c r="B65" s="264"/>
      <c r="C65" s="149" t="s">
        <v>13</v>
      </c>
      <c r="D65" s="13"/>
      <c r="E65" s="150"/>
      <c r="F65" s="150"/>
      <c r="G65" s="147"/>
      <c r="H65" s="120">
        <f t="shared" si="15"/>
        <v>0</v>
      </c>
      <c r="I65" s="120"/>
      <c r="J65" s="120"/>
      <c r="K65" s="120"/>
      <c r="L65" s="120"/>
      <c r="M65" s="120"/>
      <c r="N65" s="120"/>
      <c r="O65" s="120"/>
      <c r="P65" s="120"/>
    </row>
    <row r="66" spans="1:16" s="100" customFormat="1" ht="63.75" customHeight="1">
      <c r="A66" s="265"/>
      <c r="B66" s="265"/>
      <c r="C66" s="146" t="s">
        <v>194</v>
      </c>
      <c r="D66" s="13" t="s">
        <v>83</v>
      </c>
      <c r="E66" s="150" t="s">
        <v>82</v>
      </c>
      <c r="F66" s="150" t="s">
        <v>82</v>
      </c>
      <c r="G66" s="147" t="s">
        <v>82</v>
      </c>
      <c r="H66" s="120">
        <f t="shared" si="15"/>
        <v>1929</v>
      </c>
      <c r="I66" s="120">
        <f>обосн.!H43</f>
        <v>100.4</v>
      </c>
      <c r="J66" s="120">
        <f>обосн.!I43</f>
        <v>619.9</v>
      </c>
      <c r="K66" s="120">
        <f>обосн.!J43</f>
        <v>1203.2</v>
      </c>
      <c r="L66" s="120">
        <f>обосн.!K43</f>
        <v>1.5</v>
      </c>
      <c r="M66" s="120">
        <f>обосн.!L43</f>
        <v>1</v>
      </c>
      <c r="N66" s="120">
        <f>обосн.!M43</f>
        <v>1</v>
      </c>
      <c r="O66" s="120">
        <f>обосн.!N43</f>
        <v>1</v>
      </c>
      <c r="P66" s="120">
        <f>обосн.!O43</f>
        <v>1</v>
      </c>
    </row>
    <row r="67" spans="1:16" s="100" customFormat="1" ht="15">
      <c r="A67" s="263" t="s">
        <v>140</v>
      </c>
      <c r="B67" s="263" t="s">
        <v>239</v>
      </c>
      <c r="C67" s="146" t="s">
        <v>12</v>
      </c>
      <c r="D67" s="13"/>
      <c r="E67" s="150"/>
      <c r="F67" s="150"/>
      <c r="G67" s="147"/>
      <c r="H67" s="120">
        <f t="shared" si="15"/>
        <v>0</v>
      </c>
      <c r="I67" s="120">
        <f t="shared" ref="I67:N67" si="26">I69</f>
        <v>0</v>
      </c>
      <c r="J67" s="120">
        <f t="shared" si="26"/>
        <v>0</v>
      </c>
      <c r="K67" s="120">
        <f t="shared" si="26"/>
        <v>0</v>
      </c>
      <c r="L67" s="120">
        <f t="shared" si="26"/>
        <v>0</v>
      </c>
      <c r="M67" s="120">
        <f t="shared" si="26"/>
        <v>0</v>
      </c>
      <c r="N67" s="120">
        <f t="shared" si="26"/>
        <v>0</v>
      </c>
      <c r="O67" s="120">
        <f t="shared" ref="O67:P67" si="27">O69</f>
        <v>0</v>
      </c>
      <c r="P67" s="120">
        <f t="shared" si="27"/>
        <v>0</v>
      </c>
    </row>
    <row r="68" spans="1:16" s="100" customFormat="1" ht="15.75" customHeight="1">
      <c r="A68" s="264"/>
      <c r="B68" s="264"/>
      <c r="C68" s="149" t="s">
        <v>13</v>
      </c>
      <c r="D68" s="13"/>
      <c r="E68" s="150"/>
      <c r="F68" s="150"/>
      <c r="G68" s="147"/>
      <c r="H68" s="120">
        <f t="shared" si="15"/>
        <v>0</v>
      </c>
      <c r="I68" s="120"/>
      <c r="J68" s="120"/>
      <c r="K68" s="120"/>
      <c r="L68" s="120"/>
      <c r="M68" s="120"/>
      <c r="N68" s="120"/>
      <c r="O68" s="120"/>
      <c r="P68" s="120"/>
    </row>
    <row r="69" spans="1:16" s="100" customFormat="1" ht="63.75" customHeight="1">
      <c r="A69" s="265"/>
      <c r="B69" s="265"/>
      <c r="C69" s="146" t="s">
        <v>194</v>
      </c>
      <c r="D69" s="13" t="s">
        <v>83</v>
      </c>
      <c r="E69" s="150" t="s">
        <v>82</v>
      </c>
      <c r="F69" s="150" t="s">
        <v>82</v>
      </c>
      <c r="G69" s="147" t="s">
        <v>82</v>
      </c>
      <c r="H69" s="120">
        <f t="shared" si="15"/>
        <v>0</v>
      </c>
      <c r="I69" s="120">
        <f>обосн.!H47</f>
        <v>0</v>
      </c>
      <c r="J69" s="120">
        <f>обосн.!I47</f>
        <v>0</v>
      </c>
      <c r="K69" s="120">
        <f>обосн.!J47</f>
        <v>0</v>
      </c>
      <c r="L69" s="120">
        <f>обосн.!K47</f>
        <v>0</v>
      </c>
      <c r="M69" s="120">
        <f>обосн.!L47</f>
        <v>0</v>
      </c>
      <c r="N69" s="120">
        <f>обосн.!M47</f>
        <v>0</v>
      </c>
      <c r="O69" s="120">
        <f>обосн.!N47</f>
        <v>0</v>
      </c>
      <c r="P69" s="120">
        <f>обосн.!O47</f>
        <v>0</v>
      </c>
    </row>
    <row r="70" spans="1:16" s="100" customFormat="1" ht="15">
      <c r="A70" s="263" t="s">
        <v>140</v>
      </c>
      <c r="B70" s="263" t="s">
        <v>237</v>
      </c>
      <c r="C70" s="146" t="s">
        <v>12</v>
      </c>
      <c r="D70" s="13"/>
      <c r="E70" s="150"/>
      <c r="F70" s="150"/>
      <c r="G70" s="147"/>
      <c r="H70" s="120">
        <f t="shared" si="15"/>
        <v>5</v>
      </c>
      <c r="I70" s="120">
        <f t="shared" ref="I70:N70" si="28">I72</f>
        <v>0.5</v>
      </c>
      <c r="J70" s="120">
        <f t="shared" si="28"/>
        <v>0.5</v>
      </c>
      <c r="K70" s="120">
        <f t="shared" si="28"/>
        <v>0</v>
      </c>
      <c r="L70" s="120">
        <f t="shared" si="28"/>
        <v>0.5</v>
      </c>
      <c r="M70" s="120">
        <f t="shared" si="28"/>
        <v>0.5</v>
      </c>
      <c r="N70" s="120">
        <f t="shared" si="28"/>
        <v>1</v>
      </c>
      <c r="O70" s="120">
        <f t="shared" ref="O70:P70" si="29">O72</f>
        <v>1</v>
      </c>
      <c r="P70" s="120">
        <f t="shared" si="29"/>
        <v>1</v>
      </c>
    </row>
    <row r="71" spans="1:16" s="100" customFormat="1" ht="15.75" customHeight="1">
      <c r="A71" s="264"/>
      <c r="B71" s="264"/>
      <c r="C71" s="149" t="s">
        <v>13</v>
      </c>
      <c r="D71" s="13"/>
      <c r="E71" s="150"/>
      <c r="F71" s="150"/>
      <c r="G71" s="147"/>
      <c r="H71" s="120">
        <f t="shared" si="15"/>
        <v>0</v>
      </c>
      <c r="I71" s="120"/>
      <c r="J71" s="120"/>
      <c r="K71" s="120"/>
      <c r="L71" s="120"/>
      <c r="M71" s="120"/>
      <c r="N71" s="120"/>
      <c r="O71" s="120"/>
      <c r="P71" s="120"/>
    </row>
    <row r="72" spans="1:16" s="100" customFormat="1" ht="63.75" customHeight="1">
      <c r="A72" s="265"/>
      <c r="B72" s="265"/>
      <c r="C72" s="146" t="s">
        <v>194</v>
      </c>
      <c r="D72" s="13" t="s">
        <v>83</v>
      </c>
      <c r="E72" s="150" t="s">
        <v>82</v>
      </c>
      <c r="F72" s="150" t="s">
        <v>82</v>
      </c>
      <c r="G72" s="147" t="s">
        <v>82</v>
      </c>
      <c r="H72" s="120">
        <f t="shared" si="15"/>
        <v>5</v>
      </c>
      <c r="I72" s="120">
        <f>обосн.!H50</f>
        <v>0.5</v>
      </c>
      <c r="J72" s="120">
        <f>обосн.!I50</f>
        <v>0.5</v>
      </c>
      <c r="K72" s="120">
        <f>обосн.!J50</f>
        <v>0</v>
      </c>
      <c r="L72" s="120">
        <f>обосн.!K50</f>
        <v>0.5</v>
      </c>
      <c r="M72" s="120">
        <f>обосн.!L50</f>
        <v>0.5</v>
      </c>
      <c r="N72" s="120">
        <f>обосн.!M50</f>
        <v>1</v>
      </c>
      <c r="O72" s="120">
        <f>обосн.!N50</f>
        <v>1</v>
      </c>
      <c r="P72" s="120">
        <f>обосн.!O50</f>
        <v>1</v>
      </c>
    </row>
    <row r="73" spans="1:16" s="100" customFormat="1" ht="15">
      <c r="A73" s="272" t="s">
        <v>96</v>
      </c>
      <c r="B73" s="269" t="s">
        <v>202</v>
      </c>
      <c r="C73" s="140" t="s">
        <v>12</v>
      </c>
      <c r="D73" s="141" t="s">
        <v>83</v>
      </c>
      <c r="E73" s="142" t="s">
        <v>82</v>
      </c>
      <c r="F73" s="142" t="s">
        <v>82</v>
      </c>
      <c r="G73" s="143" t="s">
        <v>82</v>
      </c>
      <c r="H73" s="92">
        <f t="shared" si="15"/>
        <v>3946.6000000000004</v>
      </c>
      <c r="I73" s="92">
        <f t="shared" ref="I73:N73" si="30">I79</f>
        <v>1384.2</v>
      </c>
      <c r="J73" s="92">
        <f t="shared" si="30"/>
        <v>0</v>
      </c>
      <c r="K73" s="92">
        <f t="shared" si="30"/>
        <v>1962.4</v>
      </c>
      <c r="L73" s="92">
        <f t="shared" si="30"/>
        <v>300</v>
      </c>
      <c r="M73" s="92">
        <f t="shared" si="30"/>
        <v>300</v>
      </c>
      <c r="N73" s="92">
        <f t="shared" si="30"/>
        <v>0</v>
      </c>
      <c r="O73" s="92">
        <f t="shared" ref="O73:P73" si="31">O79</f>
        <v>0</v>
      </c>
      <c r="P73" s="92">
        <f t="shared" si="31"/>
        <v>0</v>
      </c>
    </row>
    <row r="74" spans="1:16" s="100" customFormat="1" ht="18" hidden="1" customHeight="1">
      <c r="A74" s="273"/>
      <c r="B74" s="270"/>
      <c r="C74" s="144" t="s">
        <v>27</v>
      </c>
      <c r="D74" s="141"/>
      <c r="E74" s="142"/>
      <c r="F74" s="142"/>
      <c r="G74" s="143"/>
      <c r="H74" s="92" t="e">
        <f>I74+J74+K74+L74+M74+N74+O74+P74+#REF!</f>
        <v>#REF!</v>
      </c>
      <c r="I74" s="92"/>
      <c r="J74" s="92"/>
      <c r="K74" s="92"/>
      <c r="L74" s="92"/>
      <c r="M74" s="92"/>
      <c r="N74" s="92"/>
      <c r="O74" s="92"/>
      <c r="P74" s="92"/>
    </row>
    <row r="75" spans="1:16" s="100" customFormat="1" ht="34.5" hidden="1" customHeight="1">
      <c r="A75" s="273"/>
      <c r="B75" s="270"/>
      <c r="C75" s="144" t="s">
        <v>31</v>
      </c>
      <c r="D75" s="141"/>
      <c r="E75" s="142"/>
      <c r="F75" s="142"/>
      <c r="G75" s="143"/>
      <c r="H75" s="92" t="e">
        <f>I75+J75+K75+L75+M75+N75+O75+P75+#REF!</f>
        <v>#REF!</v>
      </c>
      <c r="I75" s="92"/>
      <c r="J75" s="92"/>
      <c r="K75" s="92"/>
      <c r="L75" s="92"/>
      <c r="M75" s="92"/>
      <c r="N75" s="92"/>
      <c r="O75" s="92"/>
      <c r="P75" s="92"/>
    </row>
    <row r="76" spans="1:16" s="100" customFormat="1" ht="19.5" hidden="1" customHeight="1">
      <c r="A76" s="273"/>
      <c r="B76" s="270"/>
      <c r="C76" s="144" t="s">
        <v>28</v>
      </c>
      <c r="D76" s="141"/>
      <c r="E76" s="142"/>
      <c r="F76" s="142"/>
      <c r="G76" s="143"/>
      <c r="H76" s="92" t="e">
        <f>I76+J76+K76+L76+M76+N76+O76+P76+#REF!</f>
        <v>#REF!</v>
      </c>
      <c r="I76" s="92"/>
      <c r="J76" s="92"/>
      <c r="K76" s="92"/>
      <c r="L76" s="92"/>
      <c r="M76" s="92"/>
      <c r="N76" s="92"/>
      <c r="O76" s="92"/>
      <c r="P76" s="92"/>
    </row>
    <row r="77" spans="1:16" s="100" customFormat="1" ht="20.25" hidden="1" customHeight="1">
      <c r="A77" s="273"/>
      <c r="B77" s="270"/>
      <c r="C77" s="144" t="s">
        <v>29</v>
      </c>
      <c r="D77" s="141"/>
      <c r="E77" s="142"/>
      <c r="F77" s="142"/>
      <c r="G77" s="143"/>
      <c r="H77" s="92" t="e">
        <f>I77+J77+K77+L77+M77+N77+O77+P77+#REF!</f>
        <v>#REF!</v>
      </c>
      <c r="I77" s="92"/>
      <c r="J77" s="92"/>
      <c r="K77" s="92"/>
      <c r="L77" s="92"/>
      <c r="M77" s="92"/>
      <c r="N77" s="92"/>
      <c r="O77" s="92"/>
      <c r="P77" s="92"/>
    </row>
    <row r="78" spans="1:16" s="100" customFormat="1" ht="17.25" customHeight="1">
      <c r="A78" s="273"/>
      <c r="B78" s="270"/>
      <c r="C78" s="145" t="s">
        <v>13</v>
      </c>
      <c r="D78" s="141"/>
      <c r="E78" s="142"/>
      <c r="F78" s="142"/>
      <c r="G78" s="143"/>
      <c r="H78" s="92"/>
      <c r="I78" s="92"/>
      <c r="J78" s="92"/>
      <c r="K78" s="92"/>
      <c r="L78" s="92"/>
      <c r="M78" s="92"/>
      <c r="N78" s="92"/>
      <c r="O78" s="92"/>
      <c r="P78" s="92"/>
    </row>
    <row r="79" spans="1:16" s="100" customFormat="1" ht="52.5" customHeight="1">
      <c r="A79" s="274"/>
      <c r="B79" s="271"/>
      <c r="C79" s="140" t="s">
        <v>200</v>
      </c>
      <c r="D79" s="141"/>
      <c r="E79" s="142"/>
      <c r="F79" s="142"/>
      <c r="G79" s="143"/>
      <c r="H79" s="92">
        <f>I79+J79+K79+L79+M79+N79+O79+P79</f>
        <v>3946.6000000000004</v>
      </c>
      <c r="I79" s="92">
        <f>I80+I83+I86</f>
        <v>1384.2</v>
      </c>
      <c r="J79" s="92">
        <f t="shared" ref="J79:P79" si="32">J80+J83+J86</f>
        <v>0</v>
      </c>
      <c r="K79" s="92">
        <f t="shared" si="32"/>
        <v>1962.4</v>
      </c>
      <c r="L79" s="92">
        <f t="shared" si="32"/>
        <v>300</v>
      </c>
      <c r="M79" s="92">
        <f t="shared" si="32"/>
        <v>300</v>
      </c>
      <c r="N79" s="92">
        <f t="shared" si="32"/>
        <v>0</v>
      </c>
      <c r="O79" s="92">
        <f t="shared" si="32"/>
        <v>0</v>
      </c>
      <c r="P79" s="92">
        <f t="shared" si="32"/>
        <v>0</v>
      </c>
    </row>
    <row r="80" spans="1:16" s="100" customFormat="1" ht="15">
      <c r="A80" s="263" t="s">
        <v>97</v>
      </c>
      <c r="B80" s="263" t="s">
        <v>148</v>
      </c>
      <c r="C80" s="146" t="s">
        <v>12</v>
      </c>
      <c r="D80" s="141"/>
      <c r="E80" s="142"/>
      <c r="F80" s="142"/>
      <c r="G80" s="143"/>
      <c r="H80" s="120">
        <f>H82</f>
        <v>3946.6000000000004</v>
      </c>
      <c r="I80" s="120">
        <f t="shared" ref="I80:N80" si="33">I82</f>
        <v>1384.2</v>
      </c>
      <c r="J80" s="120">
        <f t="shared" si="33"/>
        <v>0</v>
      </c>
      <c r="K80" s="120">
        <f t="shared" si="33"/>
        <v>1962.4</v>
      </c>
      <c r="L80" s="120">
        <f t="shared" si="33"/>
        <v>300</v>
      </c>
      <c r="M80" s="120">
        <f t="shared" si="33"/>
        <v>300</v>
      </c>
      <c r="N80" s="120">
        <f t="shared" si="33"/>
        <v>0</v>
      </c>
      <c r="O80" s="120">
        <f t="shared" ref="O80:P80" si="34">O82</f>
        <v>0</v>
      </c>
      <c r="P80" s="120">
        <f t="shared" si="34"/>
        <v>0</v>
      </c>
    </row>
    <row r="81" spans="1:16" s="100" customFormat="1" ht="15.75" customHeight="1">
      <c r="A81" s="264"/>
      <c r="B81" s="264"/>
      <c r="C81" s="149" t="s">
        <v>13</v>
      </c>
      <c r="D81" s="141"/>
      <c r="E81" s="142"/>
      <c r="F81" s="142"/>
      <c r="G81" s="143"/>
      <c r="H81" s="120"/>
      <c r="I81" s="92"/>
      <c r="J81" s="92"/>
      <c r="K81" s="92"/>
      <c r="L81" s="92"/>
      <c r="M81" s="92"/>
      <c r="N81" s="92"/>
      <c r="O81" s="92"/>
      <c r="P81" s="92"/>
    </row>
    <row r="82" spans="1:16" s="100" customFormat="1" ht="54.75" customHeight="1">
      <c r="A82" s="265"/>
      <c r="B82" s="265"/>
      <c r="C82" s="146" t="s">
        <v>200</v>
      </c>
      <c r="D82" s="13" t="s">
        <v>83</v>
      </c>
      <c r="E82" s="150" t="s">
        <v>82</v>
      </c>
      <c r="F82" s="150" t="s">
        <v>82</v>
      </c>
      <c r="G82" s="147" t="s">
        <v>82</v>
      </c>
      <c r="H82" s="120">
        <f t="shared" ref="H82:H88" si="35">I82+J82+K82+L82+M82+N82+O82+P82</f>
        <v>3946.6000000000004</v>
      </c>
      <c r="I82" s="120">
        <f>обосн.!H57</f>
        <v>1384.2</v>
      </c>
      <c r="J82" s="120">
        <f>обосн.!I57</f>
        <v>0</v>
      </c>
      <c r="K82" s="120">
        <f>обосн.!J57</f>
        <v>1962.4</v>
      </c>
      <c r="L82" s="120">
        <f>обосн.!K57</f>
        <v>300</v>
      </c>
      <c r="M82" s="120">
        <f>обосн.!L57</f>
        <v>300</v>
      </c>
      <c r="N82" s="120">
        <f>обосн.!M57</f>
        <v>0</v>
      </c>
      <c r="O82" s="120">
        <f>обосн.!N57</f>
        <v>0</v>
      </c>
      <c r="P82" s="120">
        <f>обосн.!O57</f>
        <v>0</v>
      </c>
    </row>
    <row r="83" spans="1:16" s="100" customFormat="1" ht="31.5" customHeight="1">
      <c r="A83" s="263" t="s">
        <v>268</v>
      </c>
      <c r="B83" s="263" t="s">
        <v>254</v>
      </c>
      <c r="C83" s="146" t="s">
        <v>12</v>
      </c>
      <c r="D83" s="13" t="s">
        <v>83</v>
      </c>
      <c r="E83" s="150" t="s">
        <v>82</v>
      </c>
      <c r="F83" s="150" t="s">
        <v>82</v>
      </c>
      <c r="G83" s="147" t="s">
        <v>82</v>
      </c>
      <c r="H83" s="120">
        <f t="shared" si="35"/>
        <v>0</v>
      </c>
      <c r="I83" s="120">
        <f t="shared" ref="I83:P83" si="36">I85</f>
        <v>0</v>
      </c>
      <c r="J83" s="120">
        <f t="shared" si="36"/>
        <v>0</v>
      </c>
      <c r="K83" s="120">
        <f t="shared" si="36"/>
        <v>0</v>
      </c>
      <c r="L83" s="120">
        <f t="shared" si="36"/>
        <v>0</v>
      </c>
      <c r="M83" s="120">
        <f t="shared" si="36"/>
        <v>0</v>
      </c>
      <c r="N83" s="120">
        <f t="shared" si="36"/>
        <v>0</v>
      </c>
      <c r="O83" s="120">
        <f t="shared" si="36"/>
        <v>0</v>
      </c>
      <c r="P83" s="120">
        <f t="shared" si="36"/>
        <v>0</v>
      </c>
    </row>
    <row r="84" spans="1:16" s="100" customFormat="1" ht="19.5" customHeight="1">
      <c r="A84" s="264"/>
      <c r="B84" s="264"/>
      <c r="C84" s="149" t="s">
        <v>13</v>
      </c>
      <c r="D84" s="13"/>
      <c r="E84" s="150"/>
      <c r="F84" s="150"/>
      <c r="G84" s="147"/>
      <c r="H84" s="120">
        <f t="shared" si="35"/>
        <v>0</v>
      </c>
      <c r="I84" s="120"/>
      <c r="J84" s="120"/>
      <c r="K84" s="120"/>
      <c r="L84" s="120"/>
      <c r="M84" s="120"/>
      <c r="N84" s="120"/>
      <c r="O84" s="120"/>
      <c r="P84" s="120"/>
    </row>
    <row r="85" spans="1:16" s="100" customFormat="1" ht="36.75" customHeight="1">
      <c r="A85" s="265"/>
      <c r="B85" s="265"/>
      <c r="C85" s="146" t="s">
        <v>200</v>
      </c>
      <c r="D85" s="13"/>
      <c r="E85" s="150"/>
      <c r="F85" s="150"/>
      <c r="G85" s="147"/>
      <c r="H85" s="120">
        <f t="shared" si="35"/>
        <v>0</v>
      </c>
      <c r="I85" s="120">
        <f>обосн.!H63</f>
        <v>0</v>
      </c>
      <c r="J85" s="120">
        <f>обосн.!I63</f>
        <v>0</v>
      </c>
      <c r="K85" s="120">
        <f>обосн.!J63</f>
        <v>0</v>
      </c>
      <c r="L85" s="120">
        <f>обосн.!K63</f>
        <v>0</v>
      </c>
      <c r="M85" s="120">
        <f>обосн.!L63</f>
        <v>0</v>
      </c>
      <c r="N85" s="120">
        <f>обосн.!M63</f>
        <v>0</v>
      </c>
      <c r="O85" s="120">
        <f>обосн.!N63</f>
        <v>0</v>
      </c>
      <c r="P85" s="120">
        <f>обосн.!O63</f>
        <v>0</v>
      </c>
    </row>
    <row r="86" spans="1:16" s="100" customFormat="1" ht="36.75" customHeight="1">
      <c r="A86" s="263" t="s">
        <v>256</v>
      </c>
      <c r="B86" s="263" t="s">
        <v>255</v>
      </c>
      <c r="C86" s="146" t="s">
        <v>12</v>
      </c>
      <c r="D86" s="13" t="s">
        <v>83</v>
      </c>
      <c r="E86" s="150" t="s">
        <v>82</v>
      </c>
      <c r="F86" s="150" t="s">
        <v>82</v>
      </c>
      <c r="G86" s="147" t="s">
        <v>82</v>
      </c>
      <c r="H86" s="120">
        <f t="shared" si="35"/>
        <v>0</v>
      </c>
      <c r="I86" s="120">
        <f t="shared" ref="I86:P86" si="37">I88</f>
        <v>0</v>
      </c>
      <c r="J86" s="120">
        <f t="shared" si="37"/>
        <v>0</v>
      </c>
      <c r="K86" s="120">
        <f t="shared" si="37"/>
        <v>0</v>
      </c>
      <c r="L86" s="120">
        <f t="shared" si="37"/>
        <v>0</v>
      </c>
      <c r="M86" s="120">
        <f t="shared" si="37"/>
        <v>0</v>
      </c>
      <c r="N86" s="120">
        <f t="shared" si="37"/>
        <v>0</v>
      </c>
      <c r="O86" s="120">
        <f t="shared" si="37"/>
        <v>0</v>
      </c>
      <c r="P86" s="120">
        <f t="shared" si="37"/>
        <v>0</v>
      </c>
    </row>
    <row r="87" spans="1:16" s="100" customFormat="1" ht="36.75" customHeight="1">
      <c r="A87" s="264"/>
      <c r="B87" s="264"/>
      <c r="C87" s="149" t="s">
        <v>13</v>
      </c>
      <c r="D87" s="13"/>
      <c r="E87" s="150"/>
      <c r="F87" s="150"/>
      <c r="G87" s="147"/>
      <c r="H87" s="120">
        <f t="shared" si="35"/>
        <v>0</v>
      </c>
      <c r="I87" s="120"/>
      <c r="J87" s="120"/>
      <c r="K87" s="120"/>
      <c r="L87" s="120"/>
      <c r="M87" s="120"/>
      <c r="N87" s="120"/>
      <c r="O87" s="120"/>
      <c r="P87" s="120"/>
    </row>
    <row r="88" spans="1:16" s="100" customFormat="1" ht="36.75" customHeight="1">
      <c r="A88" s="265"/>
      <c r="B88" s="265"/>
      <c r="C88" s="146" t="s">
        <v>200</v>
      </c>
      <c r="D88" s="13"/>
      <c r="E88" s="150"/>
      <c r="F88" s="150"/>
      <c r="G88" s="147"/>
      <c r="H88" s="120">
        <f t="shared" si="35"/>
        <v>0</v>
      </c>
      <c r="I88" s="120">
        <f>обосн.!H68</f>
        <v>0</v>
      </c>
      <c r="J88" s="120">
        <f>обосн.!I68</f>
        <v>0</v>
      </c>
      <c r="K88" s="120">
        <f>обосн.!J68</f>
        <v>0</v>
      </c>
      <c r="L88" s="120">
        <f>обосн.!K68</f>
        <v>0</v>
      </c>
      <c r="M88" s="120">
        <f>обосн.!L68</f>
        <v>0</v>
      </c>
      <c r="N88" s="120">
        <f>обосн.!M68</f>
        <v>0</v>
      </c>
      <c r="O88" s="120">
        <f>обосн.!N68</f>
        <v>0</v>
      </c>
      <c r="P88" s="120">
        <f>обосн.!O68</f>
        <v>0</v>
      </c>
    </row>
    <row r="89" spans="1:16" s="100" customFormat="1" ht="5.25" customHeight="1">
      <c r="A89" s="263" t="s">
        <v>101</v>
      </c>
      <c r="B89" s="263" t="s">
        <v>102</v>
      </c>
      <c r="C89" s="146" t="s">
        <v>12</v>
      </c>
      <c r="D89" s="13" t="s">
        <v>83</v>
      </c>
      <c r="E89" s="150" t="s">
        <v>82</v>
      </c>
      <c r="F89" s="150" t="s">
        <v>82</v>
      </c>
      <c r="G89" s="147" t="s">
        <v>82</v>
      </c>
      <c r="H89" s="120">
        <f t="shared" ref="H89:H96" si="38">I89+J89+K89+L89+M89+N89</f>
        <v>0</v>
      </c>
      <c r="I89" s="120"/>
      <c r="J89" s="120"/>
      <c r="K89" s="120"/>
      <c r="L89" s="120"/>
      <c r="M89" s="120"/>
      <c r="N89" s="120"/>
      <c r="O89" s="120"/>
      <c r="P89" s="120"/>
    </row>
    <row r="90" spans="1:16" s="100" customFormat="1" ht="14.25" hidden="1" customHeight="1">
      <c r="A90" s="264"/>
      <c r="B90" s="264"/>
      <c r="C90" s="148" t="s">
        <v>27</v>
      </c>
      <c r="D90" s="13"/>
      <c r="E90" s="150"/>
      <c r="F90" s="150"/>
      <c r="G90" s="147"/>
      <c r="H90" s="120">
        <f t="shared" si="38"/>
        <v>0</v>
      </c>
      <c r="I90" s="120"/>
      <c r="J90" s="120"/>
      <c r="K90" s="120"/>
      <c r="L90" s="120"/>
      <c r="M90" s="120"/>
      <c r="N90" s="120"/>
      <c r="O90" s="120"/>
      <c r="P90" s="120"/>
    </row>
    <row r="91" spans="1:16" s="100" customFormat="1" ht="14.25" hidden="1" customHeight="1">
      <c r="A91" s="264"/>
      <c r="B91" s="264"/>
      <c r="C91" s="148" t="s">
        <v>31</v>
      </c>
      <c r="D91" s="13"/>
      <c r="E91" s="150"/>
      <c r="F91" s="150"/>
      <c r="G91" s="147"/>
      <c r="H91" s="120">
        <f t="shared" si="38"/>
        <v>0</v>
      </c>
      <c r="I91" s="120"/>
      <c r="J91" s="120"/>
      <c r="K91" s="120"/>
      <c r="L91" s="120"/>
      <c r="M91" s="120"/>
      <c r="N91" s="120"/>
      <c r="O91" s="120"/>
      <c r="P91" s="120"/>
    </row>
    <row r="92" spans="1:16" s="100" customFormat="1" ht="14.25" hidden="1" customHeight="1">
      <c r="A92" s="264"/>
      <c r="B92" s="264"/>
      <c r="C92" s="148" t="s">
        <v>28</v>
      </c>
      <c r="D92" s="13"/>
      <c r="E92" s="150"/>
      <c r="F92" s="150"/>
      <c r="G92" s="147"/>
      <c r="H92" s="120">
        <f t="shared" si="38"/>
        <v>0</v>
      </c>
      <c r="I92" s="120"/>
      <c r="J92" s="120"/>
      <c r="K92" s="120"/>
      <c r="L92" s="120"/>
      <c r="M92" s="120"/>
      <c r="N92" s="120"/>
      <c r="O92" s="120"/>
      <c r="P92" s="120"/>
    </row>
    <row r="93" spans="1:16" s="100" customFormat="1" ht="19.5" hidden="1" customHeight="1">
      <c r="A93" s="264"/>
      <c r="B93" s="264"/>
      <c r="C93" s="148" t="s">
        <v>29</v>
      </c>
      <c r="D93" s="13"/>
      <c r="E93" s="150"/>
      <c r="F93" s="150"/>
      <c r="G93" s="147"/>
      <c r="H93" s="120">
        <f t="shared" si="38"/>
        <v>0</v>
      </c>
      <c r="I93" s="120"/>
      <c r="J93" s="120"/>
      <c r="K93" s="120"/>
      <c r="L93" s="120"/>
      <c r="M93" s="120"/>
      <c r="N93" s="120"/>
      <c r="O93" s="120"/>
      <c r="P93" s="120"/>
    </row>
    <row r="94" spans="1:16" s="100" customFormat="1" ht="12" hidden="1" customHeight="1">
      <c r="A94" s="264"/>
      <c r="B94" s="264"/>
      <c r="C94" s="149" t="s">
        <v>13</v>
      </c>
      <c r="D94" s="13"/>
      <c r="E94" s="150"/>
      <c r="F94" s="150"/>
      <c r="G94" s="147"/>
      <c r="H94" s="120">
        <f t="shared" si="38"/>
        <v>0</v>
      </c>
      <c r="I94" s="120"/>
      <c r="J94" s="120"/>
      <c r="K94" s="120"/>
      <c r="L94" s="120"/>
      <c r="M94" s="120"/>
      <c r="N94" s="120"/>
      <c r="O94" s="120"/>
      <c r="P94" s="120"/>
    </row>
    <row r="95" spans="1:16" s="100" customFormat="1" ht="20.25" hidden="1" customHeight="1">
      <c r="A95" s="265"/>
      <c r="B95" s="265"/>
      <c r="C95" s="146" t="s">
        <v>70</v>
      </c>
      <c r="D95" s="13"/>
      <c r="E95" s="150"/>
      <c r="F95" s="150"/>
      <c r="G95" s="147"/>
      <c r="H95" s="120">
        <f t="shared" si="38"/>
        <v>0</v>
      </c>
      <c r="I95" s="120"/>
      <c r="J95" s="120"/>
      <c r="K95" s="120"/>
      <c r="L95" s="120"/>
      <c r="M95" s="120"/>
      <c r="N95" s="120"/>
      <c r="O95" s="120"/>
      <c r="P95" s="120"/>
    </row>
    <row r="96" spans="1:16" s="100" customFormat="1" ht="15" hidden="1" customHeight="1">
      <c r="A96" s="263" t="s">
        <v>103</v>
      </c>
      <c r="B96" s="263" t="s">
        <v>104</v>
      </c>
      <c r="C96" s="146" t="s">
        <v>12</v>
      </c>
      <c r="D96" s="13" t="s">
        <v>83</v>
      </c>
      <c r="E96" s="13" t="s">
        <v>93</v>
      </c>
      <c r="F96" s="13" t="s">
        <v>109</v>
      </c>
      <c r="G96" s="147">
        <v>530</v>
      </c>
      <c r="H96" s="120">
        <f t="shared" si="38"/>
        <v>0</v>
      </c>
      <c r="I96" s="120"/>
      <c r="J96" s="120"/>
      <c r="K96" s="120"/>
      <c r="L96" s="120"/>
      <c r="M96" s="120"/>
      <c r="N96" s="120"/>
      <c r="O96" s="120"/>
      <c r="P96" s="120"/>
    </row>
    <row r="97" spans="1:16" s="100" customFormat="1" ht="15" hidden="1" customHeight="1">
      <c r="A97" s="264"/>
      <c r="B97" s="264"/>
      <c r="C97" s="148" t="s">
        <v>27</v>
      </c>
      <c r="D97" s="13"/>
      <c r="E97" s="13"/>
      <c r="F97" s="13"/>
      <c r="G97" s="147"/>
      <c r="H97" s="120">
        <f t="shared" ref="H97:H110" si="39">I97+J97+K97+L97+M97+N97</f>
        <v>0</v>
      </c>
      <c r="I97" s="120"/>
      <c r="J97" s="120"/>
      <c r="K97" s="120"/>
      <c r="L97" s="120"/>
      <c r="M97" s="120"/>
      <c r="N97" s="120"/>
      <c r="O97" s="120"/>
      <c r="P97" s="120"/>
    </row>
    <row r="98" spans="1:16" s="100" customFormat="1" ht="15" hidden="1" customHeight="1">
      <c r="A98" s="264"/>
      <c r="B98" s="264"/>
      <c r="C98" s="148" t="s">
        <v>31</v>
      </c>
      <c r="D98" s="13"/>
      <c r="E98" s="13"/>
      <c r="F98" s="13"/>
      <c r="G98" s="147"/>
      <c r="H98" s="120">
        <f t="shared" si="39"/>
        <v>0</v>
      </c>
      <c r="I98" s="120"/>
      <c r="J98" s="120"/>
      <c r="K98" s="120"/>
      <c r="L98" s="120"/>
      <c r="M98" s="120"/>
      <c r="N98" s="120"/>
      <c r="O98" s="120"/>
      <c r="P98" s="120"/>
    </row>
    <row r="99" spans="1:16" s="100" customFormat="1" ht="15" hidden="1" customHeight="1">
      <c r="A99" s="264"/>
      <c r="B99" s="264"/>
      <c r="C99" s="148" t="s">
        <v>28</v>
      </c>
      <c r="D99" s="13"/>
      <c r="E99" s="13"/>
      <c r="F99" s="13"/>
      <c r="G99" s="147"/>
      <c r="H99" s="120">
        <f t="shared" si="39"/>
        <v>0</v>
      </c>
      <c r="I99" s="120"/>
      <c r="J99" s="120"/>
      <c r="K99" s="120"/>
      <c r="L99" s="120"/>
      <c r="M99" s="120"/>
      <c r="N99" s="120"/>
      <c r="O99" s="120"/>
      <c r="P99" s="120"/>
    </row>
    <row r="100" spans="1:16" s="100" customFormat="1" ht="15" hidden="1" customHeight="1">
      <c r="A100" s="264"/>
      <c r="B100" s="264"/>
      <c r="C100" s="148" t="s">
        <v>29</v>
      </c>
      <c r="D100" s="13"/>
      <c r="E100" s="13"/>
      <c r="F100" s="13"/>
      <c r="G100" s="147"/>
      <c r="H100" s="120">
        <f t="shared" si="39"/>
        <v>0</v>
      </c>
      <c r="I100" s="120"/>
      <c r="J100" s="120"/>
      <c r="K100" s="120"/>
      <c r="L100" s="120"/>
      <c r="M100" s="120"/>
      <c r="N100" s="120"/>
      <c r="O100" s="120"/>
      <c r="P100" s="120"/>
    </row>
    <row r="101" spans="1:16" s="100" customFormat="1" ht="15" hidden="1" customHeight="1">
      <c r="A101" s="264"/>
      <c r="B101" s="264"/>
      <c r="C101" s="149" t="s">
        <v>13</v>
      </c>
      <c r="D101" s="13"/>
      <c r="E101" s="13"/>
      <c r="F101" s="13"/>
      <c r="G101" s="147"/>
      <c r="H101" s="120">
        <f t="shared" si="39"/>
        <v>0</v>
      </c>
      <c r="I101" s="120"/>
      <c r="J101" s="120"/>
      <c r="K101" s="120"/>
      <c r="L101" s="120"/>
      <c r="M101" s="120"/>
      <c r="N101" s="120"/>
      <c r="O101" s="120"/>
      <c r="P101" s="120"/>
    </row>
    <row r="102" spans="1:16" s="100" customFormat="1" ht="15" hidden="1" customHeight="1">
      <c r="A102" s="265"/>
      <c r="B102" s="265"/>
      <c r="C102" s="146" t="s">
        <v>70</v>
      </c>
      <c r="D102" s="13"/>
      <c r="E102" s="13"/>
      <c r="F102" s="13"/>
      <c r="G102" s="147"/>
      <c r="H102" s="120">
        <f t="shared" si="39"/>
        <v>0</v>
      </c>
      <c r="I102" s="120"/>
      <c r="J102" s="120"/>
      <c r="K102" s="120"/>
      <c r="L102" s="120"/>
      <c r="M102" s="120"/>
      <c r="N102" s="120"/>
      <c r="O102" s="120"/>
      <c r="P102" s="120"/>
    </row>
    <row r="103" spans="1:16" s="100" customFormat="1" ht="15" hidden="1" customHeight="1">
      <c r="A103" s="263" t="s">
        <v>105</v>
      </c>
      <c r="B103" s="263" t="s">
        <v>106</v>
      </c>
      <c r="C103" s="146" t="s">
        <v>12</v>
      </c>
      <c r="D103" s="13" t="s">
        <v>83</v>
      </c>
      <c r="E103" s="13" t="s">
        <v>93</v>
      </c>
      <c r="F103" s="13" t="s">
        <v>110</v>
      </c>
      <c r="G103" s="147">
        <v>530</v>
      </c>
      <c r="H103" s="120">
        <f t="shared" si="39"/>
        <v>0</v>
      </c>
      <c r="I103" s="120"/>
      <c r="J103" s="120"/>
      <c r="K103" s="120"/>
      <c r="L103" s="120"/>
      <c r="M103" s="120"/>
      <c r="N103" s="120"/>
      <c r="O103" s="120"/>
      <c r="P103" s="120"/>
    </row>
    <row r="104" spans="1:16" s="100" customFormat="1" ht="15" hidden="1" customHeight="1">
      <c r="A104" s="264"/>
      <c r="B104" s="264"/>
      <c r="C104" s="148" t="s">
        <v>27</v>
      </c>
      <c r="D104" s="13"/>
      <c r="E104" s="13"/>
      <c r="F104" s="13"/>
      <c r="G104" s="147"/>
      <c r="H104" s="120">
        <f t="shared" si="39"/>
        <v>0</v>
      </c>
      <c r="I104" s="120"/>
      <c r="J104" s="120"/>
      <c r="K104" s="120"/>
      <c r="L104" s="120"/>
      <c r="M104" s="120"/>
      <c r="N104" s="120"/>
      <c r="O104" s="120"/>
      <c r="P104" s="120"/>
    </row>
    <row r="105" spans="1:16" s="100" customFormat="1" ht="15" hidden="1" customHeight="1">
      <c r="A105" s="264"/>
      <c r="B105" s="264"/>
      <c r="C105" s="148" t="s">
        <v>31</v>
      </c>
      <c r="D105" s="13"/>
      <c r="E105" s="13"/>
      <c r="F105" s="13"/>
      <c r="G105" s="147"/>
      <c r="H105" s="120">
        <f t="shared" si="39"/>
        <v>0</v>
      </c>
      <c r="I105" s="120"/>
      <c r="J105" s="120"/>
      <c r="K105" s="120"/>
      <c r="L105" s="120"/>
      <c r="M105" s="120"/>
      <c r="N105" s="120"/>
      <c r="O105" s="120"/>
      <c r="P105" s="120"/>
    </row>
    <row r="106" spans="1:16" s="100" customFormat="1" ht="15" hidden="1" customHeight="1">
      <c r="A106" s="264"/>
      <c r="B106" s="264"/>
      <c r="C106" s="148" t="s">
        <v>28</v>
      </c>
      <c r="D106" s="13"/>
      <c r="E106" s="13"/>
      <c r="F106" s="13"/>
      <c r="G106" s="147"/>
      <c r="H106" s="120">
        <f t="shared" si="39"/>
        <v>0</v>
      </c>
      <c r="I106" s="120"/>
      <c r="J106" s="120"/>
      <c r="K106" s="120"/>
      <c r="L106" s="120"/>
      <c r="M106" s="120"/>
      <c r="N106" s="120"/>
      <c r="O106" s="120"/>
      <c r="P106" s="120"/>
    </row>
    <row r="107" spans="1:16" s="100" customFormat="1" ht="15" hidden="1" customHeight="1">
      <c r="A107" s="264"/>
      <c r="B107" s="264"/>
      <c r="C107" s="148" t="s">
        <v>29</v>
      </c>
      <c r="D107" s="13"/>
      <c r="E107" s="13"/>
      <c r="F107" s="13"/>
      <c r="G107" s="147"/>
      <c r="H107" s="120">
        <f t="shared" si="39"/>
        <v>0</v>
      </c>
      <c r="I107" s="120"/>
      <c r="J107" s="120"/>
      <c r="K107" s="120"/>
      <c r="L107" s="120"/>
      <c r="M107" s="120"/>
      <c r="N107" s="120"/>
      <c r="O107" s="120"/>
      <c r="P107" s="120"/>
    </row>
    <row r="108" spans="1:16" s="100" customFormat="1" ht="15" hidden="1" customHeight="1">
      <c r="A108" s="264"/>
      <c r="B108" s="264"/>
      <c r="C108" s="149" t="s">
        <v>13</v>
      </c>
      <c r="D108" s="13"/>
      <c r="E108" s="13"/>
      <c r="F108" s="13"/>
      <c r="G108" s="147"/>
      <c r="H108" s="120">
        <f t="shared" si="39"/>
        <v>0</v>
      </c>
      <c r="I108" s="120"/>
      <c r="J108" s="120"/>
      <c r="K108" s="120"/>
      <c r="L108" s="120"/>
      <c r="M108" s="120"/>
      <c r="N108" s="120"/>
      <c r="O108" s="120"/>
      <c r="P108" s="120"/>
    </row>
    <row r="109" spans="1:16" s="100" customFormat="1" ht="15" hidden="1" customHeight="1">
      <c r="A109" s="265"/>
      <c r="B109" s="265"/>
      <c r="C109" s="146" t="s">
        <v>70</v>
      </c>
      <c r="D109" s="13"/>
      <c r="E109" s="13"/>
      <c r="F109" s="13"/>
      <c r="G109" s="147"/>
      <c r="H109" s="120">
        <f t="shared" si="39"/>
        <v>0</v>
      </c>
      <c r="I109" s="120"/>
      <c r="J109" s="120"/>
      <c r="K109" s="120"/>
      <c r="L109" s="120"/>
      <c r="M109" s="120"/>
      <c r="N109" s="120"/>
      <c r="O109" s="120"/>
      <c r="P109" s="120"/>
    </row>
    <row r="110" spans="1:16" s="100" customFormat="1" ht="15" hidden="1" customHeight="1">
      <c r="A110" s="153" t="s">
        <v>107</v>
      </c>
      <c r="B110" s="153" t="s">
        <v>108</v>
      </c>
      <c r="C110" s="146" t="s">
        <v>12</v>
      </c>
      <c r="D110" s="13" t="s">
        <v>83</v>
      </c>
      <c r="E110" s="13" t="s">
        <v>93</v>
      </c>
      <c r="F110" s="19" t="s">
        <v>111</v>
      </c>
      <c r="G110" s="147">
        <v>530</v>
      </c>
      <c r="H110" s="120">
        <f t="shared" si="39"/>
        <v>0</v>
      </c>
      <c r="I110" s="120"/>
      <c r="J110" s="120"/>
      <c r="K110" s="120"/>
      <c r="L110" s="120"/>
      <c r="M110" s="120"/>
      <c r="N110" s="120"/>
      <c r="O110" s="120"/>
      <c r="P110" s="120"/>
    </row>
    <row r="111" spans="1:16" s="100" customFormat="1" ht="15" customHeight="1">
      <c r="A111" s="272" t="s">
        <v>101</v>
      </c>
      <c r="B111" s="269" t="s">
        <v>2</v>
      </c>
      <c r="C111" s="140" t="s">
        <v>12</v>
      </c>
      <c r="D111" s="141" t="s">
        <v>83</v>
      </c>
      <c r="E111" s="142" t="s">
        <v>82</v>
      </c>
      <c r="F111" s="142" t="s">
        <v>82</v>
      </c>
      <c r="G111" s="143" t="s">
        <v>82</v>
      </c>
      <c r="H111" s="92">
        <f>I111+J111+K111+L111+M111+N111+O111+P111</f>
        <v>18886.159999999993</v>
      </c>
      <c r="I111" s="92">
        <f t="shared" ref="I111:N111" si="40">I117</f>
        <v>3133.9</v>
      </c>
      <c r="J111" s="92">
        <f t="shared" si="40"/>
        <v>5175.76</v>
      </c>
      <c r="K111" s="92">
        <f t="shared" si="40"/>
        <v>5345.6999999999989</v>
      </c>
      <c r="L111" s="92">
        <f t="shared" si="40"/>
        <v>1476.4</v>
      </c>
      <c r="M111" s="92">
        <f t="shared" si="40"/>
        <v>1502.6</v>
      </c>
      <c r="N111" s="92">
        <f t="shared" si="40"/>
        <v>750.6</v>
      </c>
      <c r="O111" s="92">
        <f t="shared" ref="O111:P111" si="41">O117</f>
        <v>750.6</v>
      </c>
      <c r="P111" s="92">
        <f t="shared" si="41"/>
        <v>750.6</v>
      </c>
    </row>
    <row r="112" spans="1:16" s="100" customFormat="1" ht="34.5" hidden="1" customHeight="1">
      <c r="A112" s="273"/>
      <c r="B112" s="270"/>
      <c r="C112" s="144" t="s">
        <v>27</v>
      </c>
      <c r="D112" s="141"/>
      <c r="E112" s="142"/>
      <c r="F112" s="142"/>
      <c r="G112" s="143"/>
      <c r="H112" s="92" t="e">
        <f>I112+J112+K112+L112+M112+N112+O112+P112+#REF!</f>
        <v>#REF!</v>
      </c>
      <c r="I112" s="92"/>
      <c r="J112" s="92"/>
      <c r="K112" s="92"/>
      <c r="L112" s="92"/>
      <c r="M112" s="92"/>
      <c r="N112" s="92"/>
      <c r="O112" s="92"/>
      <c r="P112" s="92"/>
    </row>
    <row r="113" spans="1:16" s="100" customFormat="1" ht="34.5" hidden="1" customHeight="1">
      <c r="A113" s="273"/>
      <c r="B113" s="270"/>
      <c r="C113" s="144" t="s">
        <v>31</v>
      </c>
      <c r="D113" s="141"/>
      <c r="E113" s="142"/>
      <c r="F113" s="142"/>
      <c r="G113" s="143"/>
      <c r="H113" s="92" t="e">
        <f>I113+J113+K113+L113+M113+N113+O113+P113+#REF!</f>
        <v>#REF!</v>
      </c>
      <c r="I113" s="92"/>
      <c r="J113" s="92"/>
      <c r="K113" s="92"/>
      <c r="L113" s="92"/>
      <c r="M113" s="92"/>
      <c r="N113" s="92"/>
      <c r="O113" s="92"/>
      <c r="P113" s="92"/>
    </row>
    <row r="114" spans="1:16" s="100" customFormat="1" ht="18.75" hidden="1" customHeight="1">
      <c r="A114" s="273"/>
      <c r="B114" s="270"/>
      <c r="C114" s="144" t="s">
        <v>28</v>
      </c>
      <c r="D114" s="141"/>
      <c r="E114" s="142"/>
      <c r="F114" s="142"/>
      <c r="G114" s="143"/>
      <c r="H114" s="92" t="e">
        <f>I114+J114+K114+L114+M114+N114+O114+P114+#REF!</f>
        <v>#REF!</v>
      </c>
      <c r="I114" s="92"/>
      <c r="J114" s="92"/>
      <c r="K114" s="92"/>
      <c r="L114" s="92"/>
      <c r="M114" s="92"/>
      <c r="N114" s="92"/>
      <c r="O114" s="92"/>
      <c r="P114" s="92"/>
    </row>
    <row r="115" spans="1:16" s="100" customFormat="1" ht="18.75" hidden="1" customHeight="1">
      <c r="A115" s="273"/>
      <c r="B115" s="270"/>
      <c r="C115" s="144" t="s">
        <v>29</v>
      </c>
      <c r="D115" s="141"/>
      <c r="E115" s="142"/>
      <c r="F115" s="142"/>
      <c r="G115" s="143"/>
      <c r="H115" s="92" t="e">
        <f>I115+J115+K115+L115+M115+N115+O115+P115+#REF!</f>
        <v>#REF!</v>
      </c>
      <c r="I115" s="92"/>
      <c r="J115" s="92"/>
      <c r="K115" s="92"/>
      <c r="L115" s="92"/>
      <c r="M115" s="92"/>
      <c r="N115" s="92"/>
      <c r="O115" s="92"/>
      <c r="P115" s="92"/>
    </row>
    <row r="116" spans="1:16" s="100" customFormat="1" ht="18.75" customHeight="1">
      <c r="A116" s="273"/>
      <c r="B116" s="270"/>
      <c r="C116" s="145" t="s">
        <v>13</v>
      </c>
      <c r="D116" s="141"/>
      <c r="E116" s="142"/>
      <c r="F116" s="142"/>
      <c r="G116" s="143"/>
      <c r="H116" s="92">
        <f>I116+J116+K116+L116+M116+N116+O116+P116</f>
        <v>0</v>
      </c>
      <c r="I116" s="92"/>
      <c r="J116" s="92"/>
      <c r="K116" s="92"/>
      <c r="L116" s="92"/>
      <c r="M116" s="92"/>
      <c r="N116" s="92"/>
      <c r="O116" s="92"/>
      <c r="P116" s="92"/>
    </row>
    <row r="117" spans="1:16" s="100" customFormat="1" ht="45">
      <c r="A117" s="274"/>
      <c r="B117" s="271"/>
      <c r="C117" s="140" t="s">
        <v>194</v>
      </c>
      <c r="D117" s="141"/>
      <c r="E117" s="142"/>
      <c r="F117" s="142"/>
      <c r="G117" s="143"/>
      <c r="H117" s="92">
        <f>I117+J117+K117+L117+M117+N117+O117+P117</f>
        <v>18886.159999999993</v>
      </c>
      <c r="I117" s="92">
        <f t="shared" ref="I117:N117" si="42">I118+I125</f>
        <v>3133.9</v>
      </c>
      <c r="J117" s="92">
        <f t="shared" si="42"/>
        <v>5175.76</v>
      </c>
      <c r="K117" s="92">
        <f t="shared" si="42"/>
        <v>5345.6999999999989</v>
      </c>
      <c r="L117" s="92">
        <f t="shared" si="42"/>
        <v>1476.4</v>
      </c>
      <c r="M117" s="92">
        <f t="shared" si="42"/>
        <v>1502.6</v>
      </c>
      <c r="N117" s="92">
        <f t="shared" si="42"/>
        <v>750.6</v>
      </c>
      <c r="O117" s="92">
        <f t="shared" ref="O117:P117" si="43">O118+O125</f>
        <v>750.6</v>
      </c>
      <c r="P117" s="92">
        <f t="shared" si="43"/>
        <v>750.6</v>
      </c>
    </row>
    <row r="118" spans="1:16" s="100" customFormat="1" ht="17.25" customHeight="1">
      <c r="A118" s="263" t="s">
        <v>103</v>
      </c>
      <c r="B118" s="266" t="s">
        <v>197</v>
      </c>
      <c r="C118" s="146" t="s">
        <v>12</v>
      </c>
      <c r="D118" s="13" t="s">
        <v>83</v>
      </c>
      <c r="E118" s="13" t="s">
        <v>99</v>
      </c>
      <c r="F118" s="13" t="s">
        <v>100</v>
      </c>
      <c r="G118" s="147" t="s">
        <v>82</v>
      </c>
      <c r="H118" s="92">
        <f>I118+J118+K118+L118+M118+N118+O118+P118</f>
        <v>12467.650000000001</v>
      </c>
      <c r="I118" s="91">
        <f t="shared" ref="I118:N118" si="44">I124</f>
        <v>2691.5</v>
      </c>
      <c r="J118" s="91">
        <f t="shared" si="44"/>
        <v>2832.9500000000003</v>
      </c>
      <c r="K118" s="91">
        <f t="shared" si="44"/>
        <v>2655</v>
      </c>
      <c r="L118" s="91">
        <f t="shared" si="44"/>
        <v>1161</v>
      </c>
      <c r="M118" s="91">
        <f t="shared" si="44"/>
        <v>1168.2</v>
      </c>
      <c r="N118" s="91">
        <f t="shared" si="44"/>
        <v>653</v>
      </c>
      <c r="O118" s="91">
        <f t="shared" ref="O118:P118" si="45">O124</f>
        <v>653</v>
      </c>
      <c r="P118" s="91">
        <f t="shared" si="45"/>
        <v>653</v>
      </c>
    </row>
    <row r="119" spans="1:16" s="100" customFormat="1" ht="0.75" hidden="1" customHeight="1">
      <c r="A119" s="264"/>
      <c r="B119" s="267"/>
      <c r="C119" s="148" t="s">
        <v>27</v>
      </c>
      <c r="D119" s="13"/>
      <c r="E119" s="13"/>
      <c r="F119" s="13"/>
      <c r="G119" s="147"/>
      <c r="H119" s="92" t="e">
        <f>I119+J119+K119+L119+M119+N119+O119+P119+#REF!</f>
        <v>#REF!</v>
      </c>
      <c r="I119" s="120"/>
      <c r="J119" s="120"/>
      <c r="K119" s="120"/>
      <c r="L119" s="120"/>
      <c r="M119" s="120"/>
      <c r="N119" s="120"/>
      <c r="O119" s="120"/>
      <c r="P119" s="120"/>
    </row>
    <row r="120" spans="1:16" s="100" customFormat="1" ht="31.5" hidden="1" customHeight="1">
      <c r="A120" s="264"/>
      <c r="B120" s="267"/>
      <c r="C120" s="148" t="s">
        <v>31</v>
      </c>
      <c r="D120" s="13"/>
      <c r="E120" s="13"/>
      <c r="F120" s="13"/>
      <c r="G120" s="147"/>
      <c r="H120" s="92" t="e">
        <f>I120+J120+K120+L120+M120+N120+O120+P120+#REF!</f>
        <v>#REF!</v>
      </c>
      <c r="I120" s="120"/>
      <c r="J120" s="120"/>
      <c r="K120" s="120"/>
      <c r="L120" s="120"/>
      <c r="M120" s="120"/>
      <c r="N120" s="120"/>
      <c r="O120" s="120"/>
      <c r="P120" s="120"/>
    </row>
    <row r="121" spans="1:16" s="100" customFormat="1" ht="18.75" hidden="1" customHeight="1">
      <c r="A121" s="264"/>
      <c r="B121" s="267"/>
      <c r="C121" s="148" t="s">
        <v>28</v>
      </c>
      <c r="D121" s="13"/>
      <c r="E121" s="13"/>
      <c r="F121" s="13"/>
      <c r="G121" s="147"/>
      <c r="H121" s="92" t="e">
        <f>I121+J121+K121+L121+M121+N121+O121+P121+#REF!</f>
        <v>#REF!</v>
      </c>
      <c r="I121" s="120"/>
      <c r="J121" s="120"/>
      <c r="K121" s="120"/>
      <c r="L121" s="120"/>
      <c r="M121" s="120"/>
      <c r="N121" s="120"/>
      <c r="O121" s="120"/>
      <c r="P121" s="120"/>
    </row>
    <row r="122" spans="1:16" s="100" customFormat="1" ht="19.5" hidden="1" customHeight="1">
      <c r="A122" s="264"/>
      <c r="B122" s="267"/>
      <c r="C122" s="148" t="s">
        <v>29</v>
      </c>
      <c r="D122" s="13"/>
      <c r="E122" s="13"/>
      <c r="F122" s="13"/>
      <c r="G122" s="147"/>
      <c r="H122" s="92" t="e">
        <f>I122+J122+K122+L122+M122+N122+O122+P122+#REF!</f>
        <v>#REF!</v>
      </c>
      <c r="I122" s="120"/>
      <c r="J122" s="120"/>
      <c r="K122" s="120"/>
      <c r="L122" s="120"/>
      <c r="M122" s="120"/>
      <c r="N122" s="120"/>
      <c r="O122" s="120"/>
      <c r="P122" s="120"/>
    </row>
    <row r="123" spans="1:16" s="100" customFormat="1" ht="18" customHeight="1">
      <c r="A123" s="264"/>
      <c r="B123" s="267"/>
      <c r="C123" s="149" t="s">
        <v>13</v>
      </c>
      <c r="D123" s="13"/>
      <c r="E123" s="13"/>
      <c r="F123" s="13"/>
      <c r="G123" s="147"/>
      <c r="H123" s="92">
        <f>I123+J123+K123+L123+M123+N123+O123+P123</f>
        <v>0</v>
      </c>
      <c r="I123" s="120"/>
      <c r="J123" s="120"/>
      <c r="K123" s="120"/>
      <c r="L123" s="120"/>
      <c r="M123" s="120"/>
      <c r="N123" s="120"/>
      <c r="O123" s="120"/>
      <c r="P123" s="120"/>
    </row>
    <row r="124" spans="1:16" s="100" customFormat="1" ht="75.75" customHeight="1">
      <c r="A124" s="265"/>
      <c r="B124" s="268"/>
      <c r="C124" s="146" t="s">
        <v>194</v>
      </c>
      <c r="D124" s="13"/>
      <c r="E124" s="13"/>
      <c r="F124" s="13"/>
      <c r="G124" s="147"/>
      <c r="H124" s="92">
        <f>I124+J124+K124+L124+M124+N124+O124+P124</f>
        <v>12467.650000000001</v>
      </c>
      <c r="I124" s="120">
        <f>обосн.!H87</f>
        <v>2691.5</v>
      </c>
      <c r="J124" s="120">
        <f>обосн.!I87</f>
        <v>2832.9500000000003</v>
      </c>
      <c r="K124" s="120">
        <f>обосн.!J87</f>
        <v>2655</v>
      </c>
      <c r="L124" s="120">
        <f>обосн.!K87</f>
        <v>1161</v>
      </c>
      <c r="M124" s="120">
        <f>обосн.!L87</f>
        <v>1168.2</v>
      </c>
      <c r="N124" s="120">
        <f>обосн.!M87</f>
        <v>653</v>
      </c>
      <c r="O124" s="120">
        <f>обосн.!N87</f>
        <v>653</v>
      </c>
      <c r="P124" s="120">
        <f>обосн.!O87</f>
        <v>653</v>
      </c>
    </row>
    <row r="125" spans="1:16" s="100" customFormat="1" ht="19.5" customHeight="1">
      <c r="A125" s="263" t="s">
        <v>105</v>
      </c>
      <c r="B125" s="263" t="s">
        <v>203</v>
      </c>
      <c r="C125" s="146" t="s">
        <v>12</v>
      </c>
      <c r="D125" s="13" t="s">
        <v>83</v>
      </c>
      <c r="E125" s="13" t="s">
        <v>85</v>
      </c>
      <c r="F125" s="13" t="s">
        <v>89</v>
      </c>
      <c r="G125" s="147" t="s">
        <v>82</v>
      </c>
      <c r="H125" s="92">
        <f>I125+J125+K125+L125+M125+N125+O125+P125</f>
        <v>6418.51</v>
      </c>
      <c r="I125" s="91">
        <f t="shared" ref="I125:N125" si="46">I131</f>
        <v>442.40000000000003</v>
      </c>
      <c r="J125" s="91">
        <f t="shared" si="46"/>
        <v>2342.81</v>
      </c>
      <c r="K125" s="91">
        <f t="shared" si="46"/>
        <v>2690.6999999999994</v>
      </c>
      <c r="L125" s="91">
        <f t="shared" si="46"/>
        <v>315.39999999999998</v>
      </c>
      <c r="M125" s="91">
        <f t="shared" si="46"/>
        <v>334.4</v>
      </c>
      <c r="N125" s="91">
        <f t="shared" si="46"/>
        <v>97.6</v>
      </c>
      <c r="O125" s="91">
        <f t="shared" ref="O125:P125" si="47">O131</f>
        <v>97.6</v>
      </c>
      <c r="P125" s="91">
        <f t="shared" si="47"/>
        <v>97.6</v>
      </c>
    </row>
    <row r="126" spans="1:16" s="100" customFormat="1" ht="30" hidden="1">
      <c r="A126" s="264"/>
      <c r="B126" s="264"/>
      <c r="C126" s="148" t="s">
        <v>27</v>
      </c>
      <c r="D126" s="13"/>
      <c r="E126" s="13"/>
      <c r="F126" s="13"/>
      <c r="G126" s="147"/>
      <c r="H126" s="92" t="e">
        <f>I126+J126+K126+L126+M126+N126+O126+P126+#REF!</f>
        <v>#REF!</v>
      </c>
      <c r="I126" s="120"/>
      <c r="J126" s="120"/>
      <c r="K126" s="120"/>
      <c r="L126" s="120"/>
      <c r="M126" s="120"/>
      <c r="N126" s="120"/>
      <c r="O126" s="120"/>
      <c r="P126" s="120"/>
    </row>
    <row r="127" spans="1:16" s="100" customFormat="1" ht="30" hidden="1">
      <c r="A127" s="264"/>
      <c r="B127" s="264"/>
      <c r="C127" s="148" t="s">
        <v>31</v>
      </c>
      <c r="D127" s="13"/>
      <c r="E127" s="13"/>
      <c r="F127" s="13"/>
      <c r="G127" s="147"/>
      <c r="H127" s="92" t="e">
        <f>I127+J127+K127+L127+M127+N127+O127+P127+#REF!</f>
        <v>#REF!</v>
      </c>
      <c r="I127" s="120"/>
      <c r="J127" s="120"/>
      <c r="K127" s="120"/>
      <c r="L127" s="120"/>
      <c r="M127" s="120"/>
      <c r="N127" s="120"/>
      <c r="O127" s="120"/>
      <c r="P127" s="120"/>
    </row>
    <row r="128" spans="1:16" s="100" customFormat="1" ht="15" hidden="1">
      <c r="A128" s="264"/>
      <c r="B128" s="264"/>
      <c r="C128" s="148" t="s">
        <v>28</v>
      </c>
      <c r="D128" s="13"/>
      <c r="E128" s="13"/>
      <c r="F128" s="13"/>
      <c r="G128" s="147"/>
      <c r="H128" s="92" t="e">
        <f>I128+J128+K128+L128+M128+N128+O128+P128+#REF!</f>
        <v>#REF!</v>
      </c>
      <c r="I128" s="120"/>
      <c r="J128" s="120"/>
      <c r="K128" s="120"/>
      <c r="L128" s="120"/>
      <c r="M128" s="120"/>
      <c r="N128" s="120"/>
      <c r="O128" s="120"/>
      <c r="P128" s="120"/>
    </row>
    <row r="129" spans="1:16" s="100" customFormat="1" ht="17.25" hidden="1" customHeight="1">
      <c r="A129" s="264"/>
      <c r="B129" s="264"/>
      <c r="C129" s="148" t="s">
        <v>29</v>
      </c>
      <c r="D129" s="13"/>
      <c r="E129" s="13"/>
      <c r="F129" s="13"/>
      <c r="G129" s="147"/>
      <c r="H129" s="92" t="e">
        <f>I129+J129+K129+L129+M129+N129+O129+P129+#REF!</f>
        <v>#REF!</v>
      </c>
      <c r="I129" s="120"/>
      <c r="J129" s="120"/>
      <c r="K129" s="120"/>
      <c r="L129" s="120"/>
      <c r="M129" s="120"/>
      <c r="N129" s="120"/>
      <c r="O129" s="120"/>
      <c r="P129" s="120"/>
    </row>
    <row r="130" spans="1:16" s="100" customFormat="1" ht="15">
      <c r="A130" s="264"/>
      <c r="B130" s="264"/>
      <c r="C130" s="149" t="s">
        <v>13</v>
      </c>
      <c r="D130" s="13"/>
      <c r="E130" s="13"/>
      <c r="F130" s="13"/>
      <c r="G130" s="147"/>
      <c r="H130" s="92">
        <f t="shared" ref="H130:H135" si="48">I130+J130+K130+L130+M130+N130+O130+P130</f>
        <v>0</v>
      </c>
      <c r="I130" s="120"/>
      <c r="J130" s="120"/>
      <c r="K130" s="120"/>
      <c r="L130" s="120"/>
      <c r="M130" s="120"/>
      <c r="N130" s="120"/>
      <c r="O130" s="120"/>
      <c r="P130" s="120"/>
    </row>
    <row r="131" spans="1:16" s="100" customFormat="1" ht="45">
      <c r="A131" s="265"/>
      <c r="B131" s="265"/>
      <c r="C131" s="146" t="s">
        <v>194</v>
      </c>
      <c r="D131" s="13"/>
      <c r="E131" s="13"/>
      <c r="F131" s="13"/>
      <c r="G131" s="147"/>
      <c r="H131" s="92">
        <f t="shared" si="48"/>
        <v>6418.51</v>
      </c>
      <c r="I131" s="120">
        <f>обосн.!H98</f>
        <v>442.40000000000003</v>
      </c>
      <c r="J131" s="120">
        <f>обосн.!I98</f>
        <v>2342.81</v>
      </c>
      <c r="K131" s="120">
        <f>обосн.!J98</f>
        <v>2690.6999999999994</v>
      </c>
      <c r="L131" s="120">
        <f>обосн.!K98</f>
        <v>315.39999999999998</v>
      </c>
      <c r="M131" s="120">
        <f>обосн.!L98</f>
        <v>334.4</v>
      </c>
      <c r="N131" s="120">
        <f>обосн.!M98</f>
        <v>97.6</v>
      </c>
      <c r="O131" s="120">
        <f>обосн.!N98</f>
        <v>97.6</v>
      </c>
      <c r="P131" s="120">
        <f>обосн.!O98</f>
        <v>97.6</v>
      </c>
    </row>
    <row r="132" spans="1:16" s="100" customFormat="1" ht="15" customHeight="1">
      <c r="A132" s="272" t="s">
        <v>157</v>
      </c>
      <c r="B132" s="269" t="s">
        <v>199</v>
      </c>
      <c r="C132" s="140" t="s">
        <v>12</v>
      </c>
      <c r="D132" s="141"/>
      <c r="E132" s="141"/>
      <c r="F132" s="141"/>
      <c r="G132" s="143"/>
      <c r="H132" s="92">
        <f t="shared" si="48"/>
        <v>10</v>
      </c>
      <c r="I132" s="92">
        <f t="shared" ref="I132:N132" si="49">I134</f>
        <v>0.5</v>
      </c>
      <c r="J132" s="92">
        <f t="shared" si="49"/>
        <v>0.5</v>
      </c>
      <c r="K132" s="92">
        <f t="shared" si="49"/>
        <v>0</v>
      </c>
      <c r="L132" s="92">
        <f t="shared" si="49"/>
        <v>3</v>
      </c>
      <c r="M132" s="92">
        <f t="shared" si="49"/>
        <v>3</v>
      </c>
      <c r="N132" s="92">
        <f t="shared" si="49"/>
        <v>1</v>
      </c>
      <c r="O132" s="92">
        <f t="shared" ref="O132:P132" si="50">O134</f>
        <v>1</v>
      </c>
      <c r="P132" s="92">
        <f t="shared" si="50"/>
        <v>1</v>
      </c>
    </row>
    <row r="133" spans="1:16" s="100" customFormat="1" ht="15">
      <c r="A133" s="273"/>
      <c r="B133" s="270"/>
      <c r="C133" s="145" t="s">
        <v>13</v>
      </c>
      <c r="D133" s="141"/>
      <c r="E133" s="141"/>
      <c r="F133" s="141"/>
      <c r="G133" s="143"/>
      <c r="H133" s="92">
        <f t="shared" si="48"/>
        <v>0</v>
      </c>
      <c r="I133" s="92"/>
      <c r="J133" s="92"/>
      <c r="K133" s="92"/>
      <c r="L133" s="92"/>
      <c r="M133" s="92"/>
      <c r="N133" s="92"/>
      <c r="O133" s="92"/>
      <c r="P133" s="92"/>
    </row>
    <row r="134" spans="1:16" s="100" customFormat="1" ht="73.5" customHeight="1">
      <c r="A134" s="274"/>
      <c r="B134" s="271"/>
      <c r="C134" s="140" t="s">
        <v>194</v>
      </c>
      <c r="D134" s="141"/>
      <c r="E134" s="141"/>
      <c r="F134" s="141"/>
      <c r="G134" s="143"/>
      <c r="H134" s="92">
        <f t="shared" si="48"/>
        <v>10</v>
      </c>
      <c r="I134" s="92">
        <f t="shared" ref="I134:N134" si="51">I135+I138+I141+I144</f>
        <v>0.5</v>
      </c>
      <c r="J134" s="92">
        <f t="shared" si="51"/>
        <v>0.5</v>
      </c>
      <c r="K134" s="92">
        <f t="shared" si="51"/>
        <v>0</v>
      </c>
      <c r="L134" s="92">
        <f t="shared" si="51"/>
        <v>3</v>
      </c>
      <c r="M134" s="92">
        <f t="shared" si="51"/>
        <v>3</v>
      </c>
      <c r="N134" s="92">
        <f t="shared" si="51"/>
        <v>1</v>
      </c>
      <c r="O134" s="92">
        <f t="shared" ref="O134:P134" si="52">O135+O138+O141+O144</f>
        <v>1</v>
      </c>
      <c r="P134" s="92">
        <f t="shared" si="52"/>
        <v>1</v>
      </c>
    </row>
    <row r="135" spans="1:16" s="100" customFormat="1" ht="15">
      <c r="A135" s="263" t="s">
        <v>163</v>
      </c>
      <c r="B135" s="263" t="s">
        <v>170</v>
      </c>
      <c r="C135" s="138" t="s">
        <v>12</v>
      </c>
      <c r="D135" s="13"/>
      <c r="E135" s="13"/>
      <c r="F135" s="13"/>
      <c r="G135" s="147"/>
      <c r="H135" s="92">
        <f t="shared" si="48"/>
        <v>10</v>
      </c>
      <c r="I135" s="91">
        <f t="shared" ref="I135:N135" si="53">I137</f>
        <v>0.5</v>
      </c>
      <c r="J135" s="91">
        <f t="shared" si="53"/>
        <v>0.5</v>
      </c>
      <c r="K135" s="91">
        <f t="shared" si="53"/>
        <v>0</v>
      </c>
      <c r="L135" s="91">
        <f t="shared" si="53"/>
        <v>3</v>
      </c>
      <c r="M135" s="91">
        <f t="shared" si="53"/>
        <v>3</v>
      </c>
      <c r="N135" s="91">
        <f t="shared" si="53"/>
        <v>1</v>
      </c>
      <c r="O135" s="91">
        <f t="shared" ref="O135:P135" si="54">O137</f>
        <v>1</v>
      </c>
      <c r="P135" s="91">
        <f t="shared" si="54"/>
        <v>1</v>
      </c>
    </row>
    <row r="136" spans="1:16" s="100" customFormat="1" ht="15">
      <c r="A136" s="264"/>
      <c r="B136" s="264"/>
      <c r="C136" s="149" t="s">
        <v>13</v>
      </c>
      <c r="D136" s="13"/>
      <c r="E136" s="13"/>
      <c r="F136" s="13"/>
      <c r="G136" s="147"/>
      <c r="H136" s="92"/>
      <c r="I136" s="120"/>
      <c r="J136" s="120"/>
      <c r="K136" s="120"/>
      <c r="L136" s="120"/>
      <c r="M136" s="120"/>
      <c r="N136" s="120"/>
      <c r="O136" s="120"/>
      <c r="P136" s="120"/>
    </row>
    <row r="137" spans="1:16" s="100" customFormat="1" ht="45">
      <c r="A137" s="265"/>
      <c r="B137" s="265"/>
      <c r="C137" s="146" t="s">
        <v>194</v>
      </c>
      <c r="D137" s="13"/>
      <c r="E137" s="13"/>
      <c r="F137" s="13"/>
      <c r="G137" s="147"/>
      <c r="H137" s="92">
        <f t="shared" ref="H137:H146" si="55">I137+J137+K137+L137+M137+N137+O137+P137</f>
        <v>10</v>
      </c>
      <c r="I137" s="120">
        <f>обосн.!H122</f>
        <v>0.5</v>
      </c>
      <c r="J137" s="120">
        <f>обосн.!I122</f>
        <v>0.5</v>
      </c>
      <c r="K137" s="120">
        <f>обосн.!J122</f>
        <v>0</v>
      </c>
      <c r="L137" s="120">
        <f>обосн.!K122</f>
        <v>3</v>
      </c>
      <c r="M137" s="120">
        <f>обосн.!L122</f>
        <v>3</v>
      </c>
      <c r="N137" s="120">
        <f>обосн.!M122</f>
        <v>1</v>
      </c>
      <c r="O137" s="120">
        <f>обосн.!N122</f>
        <v>1</v>
      </c>
      <c r="P137" s="120">
        <f>обосн.!O122</f>
        <v>1</v>
      </c>
    </row>
    <row r="138" spans="1:16" s="100" customFormat="1" ht="15">
      <c r="A138" s="263" t="s">
        <v>164</v>
      </c>
      <c r="B138" s="263" t="s">
        <v>171</v>
      </c>
      <c r="C138" s="138" t="s">
        <v>12</v>
      </c>
      <c r="D138" s="13"/>
      <c r="E138" s="13"/>
      <c r="F138" s="13"/>
      <c r="G138" s="147"/>
      <c r="H138" s="92">
        <f t="shared" si="55"/>
        <v>0</v>
      </c>
      <c r="I138" s="91">
        <f t="shared" ref="I138:N138" si="56">I140</f>
        <v>0</v>
      </c>
      <c r="J138" s="91">
        <f t="shared" si="56"/>
        <v>0</v>
      </c>
      <c r="K138" s="91">
        <f t="shared" si="56"/>
        <v>0</v>
      </c>
      <c r="L138" s="91">
        <f t="shared" si="56"/>
        <v>0</v>
      </c>
      <c r="M138" s="91">
        <f t="shared" si="56"/>
        <v>0</v>
      </c>
      <c r="N138" s="91">
        <f t="shared" si="56"/>
        <v>0</v>
      </c>
      <c r="O138" s="91">
        <f t="shared" ref="O138:P138" si="57">O140</f>
        <v>0</v>
      </c>
      <c r="P138" s="91">
        <f t="shared" si="57"/>
        <v>0</v>
      </c>
    </row>
    <row r="139" spans="1:16" s="100" customFormat="1" ht="15">
      <c r="A139" s="264"/>
      <c r="B139" s="264"/>
      <c r="C139" s="149" t="s">
        <v>13</v>
      </c>
      <c r="D139" s="13"/>
      <c r="E139" s="13"/>
      <c r="F139" s="13"/>
      <c r="G139" s="147"/>
      <c r="H139" s="92">
        <f t="shared" si="55"/>
        <v>0</v>
      </c>
      <c r="I139" s="120"/>
      <c r="J139" s="120"/>
      <c r="K139" s="120"/>
      <c r="L139" s="120"/>
      <c r="M139" s="120"/>
      <c r="N139" s="120"/>
      <c r="O139" s="120"/>
      <c r="P139" s="120"/>
    </row>
    <row r="140" spans="1:16" s="100" customFormat="1" ht="45">
      <c r="A140" s="265"/>
      <c r="B140" s="265"/>
      <c r="C140" s="146" t="s">
        <v>194</v>
      </c>
      <c r="D140" s="13"/>
      <c r="E140" s="13"/>
      <c r="F140" s="13"/>
      <c r="G140" s="147"/>
      <c r="H140" s="92">
        <f t="shared" si="55"/>
        <v>0</v>
      </c>
      <c r="I140" s="120">
        <f>обосн.!H128</f>
        <v>0</v>
      </c>
      <c r="J140" s="120">
        <f>обосн.!I128</f>
        <v>0</v>
      </c>
      <c r="K140" s="120">
        <f>обосн.!J128</f>
        <v>0</v>
      </c>
      <c r="L140" s="120">
        <f>обосн.!K128</f>
        <v>0</v>
      </c>
      <c r="M140" s="120">
        <f>обосн.!L128</f>
        <v>0</v>
      </c>
      <c r="N140" s="120">
        <f>обосн.!M128</f>
        <v>0</v>
      </c>
      <c r="O140" s="120">
        <f>обосн.!N128</f>
        <v>0</v>
      </c>
      <c r="P140" s="120">
        <f>обосн.!O128</f>
        <v>0</v>
      </c>
    </row>
    <row r="141" spans="1:16" s="100" customFormat="1" ht="15">
      <c r="A141" s="263" t="s">
        <v>115</v>
      </c>
      <c r="B141" s="263" t="s">
        <v>172</v>
      </c>
      <c r="C141" s="138" t="s">
        <v>12</v>
      </c>
      <c r="D141" s="13"/>
      <c r="E141" s="13"/>
      <c r="F141" s="13"/>
      <c r="G141" s="147"/>
      <c r="H141" s="92">
        <f t="shared" si="55"/>
        <v>0</v>
      </c>
      <c r="I141" s="91">
        <f t="shared" ref="I141:N141" si="58">I143</f>
        <v>0</v>
      </c>
      <c r="J141" s="91">
        <f t="shared" si="58"/>
        <v>0</v>
      </c>
      <c r="K141" s="91">
        <f t="shared" si="58"/>
        <v>0</v>
      </c>
      <c r="L141" s="91">
        <f t="shared" si="58"/>
        <v>0</v>
      </c>
      <c r="M141" s="91">
        <f t="shared" si="58"/>
        <v>0</v>
      </c>
      <c r="N141" s="91">
        <f t="shared" si="58"/>
        <v>0</v>
      </c>
      <c r="O141" s="91">
        <f t="shared" ref="O141:P141" si="59">O143</f>
        <v>0</v>
      </c>
      <c r="P141" s="91">
        <f t="shared" si="59"/>
        <v>0</v>
      </c>
    </row>
    <row r="142" spans="1:16" s="100" customFormat="1" ht="15">
      <c r="A142" s="264"/>
      <c r="B142" s="264"/>
      <c r="C142" s="149" t="s">
        <v>13</v>
      </c>
      <c r="D142" s="13"/>
      <c r="E142" s="13"/>
      <c r="F142" s="13"/>
      <c r="G142" s="147"/>
      <c r="H142" s="92">
        <f t="shared" si="55"/>
        <v>0</v>
      </c>
      <c r="I142" s="120"/>
      <c r="J142" s="120"/>
      <c r="K142" s="120"/>
      <c r="L142" s="120"/>
      <c r="M142" s="120"/>
      <c r="N142" s="120"/>
      <c r="O142" s="120"/>
      <c r="P142" s="120"/>
    </row>
    <row r="143" spans="1:16" s="100" customFormat="1" ht="45">
      <c r="A143" s="265"/>
      <c r="B143" s="265"/>
      <c r="C143" s="146" t="s">
        <v>194</v>
      </c>
      <c r="D143" s="13"/>
      <c r="E143" s="13"/>
      <c r="F143" s="13"/>
      <c r="G143" s="147"/>
      <c r="H143" s="92">
        <f t="shared" si="55"/>
        <v>0</v>
      </c>
      <c r="I143" s="120">
        <f>обосн.!H133</f>
        <v>0</v>
      </c>
      <c r="J143" s="120">
        <f>обосн.!I133</f>
        <v>0</v>
      </c>
      <c r="K143" s="120">
        <f>обосн.!J133</f>
        <v>0</v>
      </c>
      <c r="L143" s="120">
        <f>обосн.!K133</f>
        <v>0</v>
      </c>
      <c r="M143" s="120">
        <f>обосн.!L133</f>
        <v>0</v>
      </c>
      <c r="N143" s="120">
        <f>обосн.!M133</f>
        <v>0</v>
      </c>
      <c r="O143" s="120">
        <f>обосн.!N133</f>
        <v>0</v>
      </c>
      <c r="P143" s="120">
        <f>обосн.!O133</f>
        <v>0</v>
      </c>
    </row>
    <row r="144" spans="1:16" s="100" customFormat="1" ht="15">
      <c r="A144" s="263" t="s">
        <v>165</v>
      </c>
      <c r="B144" s="263" t="s">
        <v>173</v>
      </c>
      <c r="C144" s="138" t="s">
        <v>12</v>
      </c>
      <c r="D144" s="13"/>
      <c r="E144" s="13"/>
      <c r="F144" s="13"/>
      <c r="G144" s="147"/>
      <c r="H144" s="92">
        <f t="shared" si="55"/>
        <v>0</v>
      </c>
      <c r="I144" s="91">
        <f t="shared" ref="I144:P144" si="60">I146</f>
        <v>0</v>
      </c>
      <c r="J144" s="91">
        <f t="shared" si="60"/>
        <v>0</v>
      </c>
      <c r="K144" s="91">
        <f t="shared" si="60"/>
        <v>0</v>
      </c>
      <c r="L144" s="91">
        <f t="shared" si="60"/>
        <v>0</v>
      </c>
      <c r="M144" s="91">
        <f t="shared" si="60"/>
        <v>0</v>
      </c>
      <c r="N144" s="91">
        <f t="shared" si="60"/>
        <v>0</v>
      </c>
      <c r="O144" s="91">
        <f t="shared" si="60"/>
        <v>0</v>
      </c>
      <c r="P144" s="91">
        <f t="shared" si="60"/>
        <v>0</v>
      </c>
    </row>
    <row r="145" spans="1:16" s="100" customFormat="1" ht="15">
      <c r="A145" s="264"/>
      <c r="B145" s="264"/>
      <c r="C145" s="149" t="s">
        <v>13</v>
      </c>
      <c r="D145" s="13"/>
      <c r="E145" s="13"/>
      <c r="F145" s="13"/>
      <c r="G145" s="147"/>
      <c r="H145" s="92">
        <f t="shared" si="55"/>
        <v>0</v>
      </c>
      <c r="I145" s="120"/>
      <c r="J145" s="120"/>
      <c r="K145" s="120"/>
      <c r="L145" s="120"/>
      <c r="M145" s="120"/>
      <c r="N145" s="120"/>
      <c r="O145" s="120"/>
      <c r="P145" s="120"/>
    </row>
    <row r="146" spans="1:16" s="100" customFormat="1" ht="45">
      <c r="A146" s="265"/>
      <c r="B146" s="265"/>
      <c r="C146" s="146" t="s">
        <v>194</v>
      </c>
      <c r="D146" s="13"/>
      <c r="E146" s="13"/>
      <c r="F146" s="13"/>
      <c r="G146" s="147"/>
      <c r="H146" s="92">
        <f t="shared" si="55"/>
        <v>0</v>
      </c>
      <c r="I146" s="120">
        <f>обосн.!H138</f>
        <v>0</v>
      </c>
      <c r="J146" s="120">
        <f>обосн.!I138</f>
        <v>0</v>
      </c>
      <c r="K146" s="120">
        <f>обосн.!J138</f>
        <v>0</v>
      </c>
      <c r="L146" s="120">
        <f>обосн.!K138</f>
        <v>0</v>
      </c>
      <c r="M146" s="120">
        <f>обосн.!L138</f>
        <v>0</v>
      </c>
      <c r="N146" s="120">
        <f>обосн.!M138</f>
        <v>0</v>
      </c>
      <c r="O146" s="120">
        <f>обосн.!N138</f>
        <v>0</v>
      </c>
      <c r="P146" s="120">
        <f>обосн.!O138</f>
        <v>0</v>
      </c>
    </row>
    <row r="147" spans="1:16" s="100" customFormat="1">
      <c r="A147" s="118"/>
      <c r="B147" s="118"/>
      <c r="C147" s="118"/>
      <c r="D147" s="118"/>
      <c r="E147" s="118"/>
      <c r="F147" s="118"/>
      <c r="G147" s="132"/>
      <c r="H147" s="132"/>
      <c r="I147" s="151"/>
      <c r="J147" s="151"/>
      <c r="K147" s="151"/>
      <c r="L147" s="118"/>
      <c r="M147" s="118"/>
      <c r="N147" s="118"/>
      <c r="O147" s="118"/>
      <c r="P147" s="118"/>
    </row>
    <row r="148" spans="1:16" s="100" customFormat="1">
      <c r="A148" s="118"/>
      <c r="B148" s="118"/>
      <c r="C148" s="118"/>
      <c r="D148" s="118"/>
      <c r="E148" s="118"/>
      <c r="F148" s="118"/>
      <c r="G148" s="132"/>
      <c r="H148" s="132"/>
      <c r="I148" s="151"/>
      <c r="J148" s="151"/>
      <c r="K148" s="151"/>
      <c r="L148" s="118"/>
      <c r="M148" s="118"/>
      <c r="N148" s="118"/>
      <c r="O148" s="118"/>
      <c r="P148" s="118"/>
    </row>
    <row r="149" spans="1:16" s="100" customFormat="1">
      <c r="A149" s="118"/>
      <c r="B149" s="118"/>
      <c r="C149" s="118"/>
      <c r="D149" s="118"/>
      <c r="E149" s="118"/>
      <c r="F149" s="118"/>
      <c r="G149" s="132"/>
      <c r="H149" s="132"/>
      <c r="I149" s="151"/>
      <c r="J149" s="151"/>
      <c r="K149" s="151"/>
      <c r="L149" s="118"/>
      <c r="M149" s="118"/>
      <c r="N149" s="118"/>
      <c r="O149" s="118"/>
      <c r="P149" s="118"/>
    </row>
    <row r="150" spans="1:16" s="100" customFormat="1">
      <c r="A150" s="118"/>
      <c r="B150" s="118"/>
      <c r="C150" s="118"/>
      <c r="D150" s="118"/>
      <c r="E150" s="118"/>
      <c r="F150" s="118"/>
      <c r="G150" s="132"/>
      <c r="H150" s="132"/>
      <c r="I150" s="151"/>
      <c r="J150" s="151"/>
      <c r="K150" s="151"/>
      <c r="L150" s="118"/>
      <c r="M150" s="118"/>
      <c r="N150" s="118"/>
      <c r="O150" s="118"/>
      <c r="P150" s="118"/>
    </row>
    <row r="151" spans="1:16" s="100" customFormat="1">
      <c r="A151" s="118"/>
      <c r="B151" s="118"/>
      <c r="C151" s="118"/>
      <c r="D151" s="118"/>
      <c r="E151" s="118"/>
      <c r="F151" s="118"/>
      <c r="G151" s="132"/>
      <c r="H151" s="132"/>
      <c r="I151" s="151"/>
      <c r="J151" s="151"/>
      <c r="K151" s="151"/>
      <c r="L151" s="118"/>
      <c r="M151" s="118"/>
      <c r="N151" s="118"/>
      <c r="O151" s="118"/>
      <c r="P151" s="118"/>
    </row>
    <row r="152" spans="1:16" s="100" customFormat="1">
      <c r="A152" s="118"/>
      <c r="B152" s="118"/>
      <c r="C152" s="118"/>
      <c r="D152" s="118"/>
      <c r="E152" s="118"/>
      <c r="F152" s="118"/>
      <c r="G152" s="132"/>
      <c r="H152" s="132"/>
      <c r="I152" s="151"/>
      <c r="J152" s="151"/>
      <c r="K152" s="151"/>
      <c r="L152" s="118"/>
      <c r="M152" s="118"/>
      <c r="N152" s="118"/>
      <c r="O152" s="118"/>
      <c r="P152" s="118"/>
    </row>
    <row r="153" spans="1:16" s="100" customFormat="1">
      <c r="A153" s="118"/>
      <c r="B153" s="118"/>
      <c r="C153" s="118"/>
      <c r="D153" s="118"/>
      <c r="E153" s="118"/>
      <c r="F153" s="118"/>
      <c r="G153" s="132"/>
      <c r="H153" s="132"/>
      <c r="I153" s="151"/>
      <c r="J153" s="151"/>
      <c r="K153" s="151"/>
      <c r="L153" s="118"/>
      <c r="M153" s="118"/>
      <c r="N153" s="118"/>
      <c r="O153" s="118"/>
      <c r="P153" s="118"/>
    </row>
    <row r="154" spans="1:16" s="100" customFormat="1">
      <c r="A154" s="118"/>
      <c r="B154" s="118"/>
      <c r="C154" s="118"/>
      <c r="D154" s="118"/>
      <c r="E154" s="118"/>
      <c r="F154" s="118"/>
      <c r="G154" s="132"/>
      <c r="H154" s="132"/>
      <c r="I154" s="151"/>
      <c r="J154" s="151"/>
      <c r="K154" s="151"/>
      <c r="L154" s="118"/>
      <c r="M154" s="118"/>
      <c r="N154" s="118"/>
      <c r="O154" s="118"/>
      <c r="P154" s="118"/>
    </row>
    <row r="155" spans="1:16" s="100" customFormat="1">
      <c r="A155" s="118"/>
      <c r="B155" s="118"/>
      <c r="C155" s="118"/>
      <c r="D155" s="118"/>
      <c r="E155" s="118"/>
      <c r="F155" s="118"/>
      <c r="G155" s="132"/>
      <c r="H155" s="132"/>
      <c r="I155" s="151"/>
      <c r="J155" s="151"/>
      <c r="K155" s="151"/>
      <c r="L155" s="118"/>
      <c r="M155" s="118"/>
      <c r="N155" s="118"/>
      <c r="O155" s="118"/>
      <c r="P155" s="118"/>
    </row>
    <row r="156" spans="1:16" s="100" customFormat="1">
      <c r="A156" s="118"/>
      <c r="B156" s="118"/>
      <c r="C156" s="118"/>
      <c r="D156" s="118"/>
      <c r="E156" s="118"/>
      <c r="F156" s="118"/>
      <c r="G156" s="132"/>
      <c r="H156" s="132"/>
      <c r="I156" s="151"/>
      <c r="J156" s="151"/>
      <c r="K156" s="151"/>
      <c r="L156" s="118"/>
      <c r="M156" s="118"/>
      <c r="N156" s="118"/>
      <c r="O156" s="118"/>
      <c r="P156" s="118"/>
    </row>
    <row r="157" spans="1:16" s="100" customFormat="1">
      <c r="A157" s="118"/>
      <c r="B157" s="118"/>
      <c r="C157" s="118"/>
      <c r="D157" s="118"/>
      <c r="E157" s="118"/>
      <c r="F157" s="118"/>
      <c r="G157" s="132"/>
      <c r="H157" s="132"/>
      <c r="I157" s="151"/>
      <c r="J157" s="151"/>
      <c r="K157" s="151"/>
      <c r="L157" s="118"/>
      <c r="M157" s="118"/>
      <c r="N157" s="118"/>
      <c r="O157" s="118"/>
      <c r="P157" s="118"/>
    </row>
    <row r="158" spans="1:16" s="100" customFormat="1">
      <c r="A158" s="118"/>
      <c r="B158" s="118"/>
      <c r="C158" s="118"/>
      <c r="D158" s="118"/>
      <c r="E158" s="118"/>
      <c r="F158" s="118"/>
      <c r="G158" s="132"/>
      <c r="H158" s="132"/>
      <c r="I158" s="151"/>
      <c r="J158" s="151"/>
      <c r="K158" s="151"/>
      <c r="L158" s="118"/>
      <c r="M158" s="118"/>
      <c r="N158" s="118"/>
      <c r="O158" s="118"/>
      <c r="P158" s="118"/>
    </row>
    <row r="159" spans="1:16" s="100" customFormat="1">
      <c r="A159" s="118"/>
      <c r="B159" s="118"/>
      <c r="C159" s="118"/>
      <c r="D159" s="118"/>
      <c r="E159" s="118"/>
      <c r="F159" s="118"/>
      <c r="G159" s="132"/>
      <c r="H159" s="132"/>
      <c r="I159" s="151"/>
      <c r="J159" s="151"/>
      <c r="K159" s="151"/>
      <c r="L159" s="118"/>
      <c r="M159" s="118"/>
      <c r="N159" s="118"/>
      <c r="O159" s="118"/>
      <c r="P159" s="118"/>
    </row>
    <row r="160" spans="1:16" s="100" customFormat="1">
      <c r="A160" s="118"/>
      <c r="B160" s="118"/>
      <c r="C160" s="118"/>
      <c r="D160" s="118"/>
      <c r="E160" s="118"/>
      <c r="F160" s="118"/>
      <c r="G160" s="132"/>
      <c r="H160" s="132"/>
      <c r="I160" s="151"/>
      <c r="J160" s="151"/>
      <c r="K160" s="151"/>
      <c r="L160" s="118"/>
      <c r="M160" s="118"/>
      <c r="N160" s="118"/>
      <c r="O160" s="118"/>
      <c r="P160" s="118"/>
    </row>
    <row r="161" spans="1:16" s="100" customFormat="1">
      <c r="A161" s="118"/>
      <c r="B161" s="118"/>
      <c r="C161" s="118"/>
      <c r="D161" s="118"/>
      <c r="E161" s="118"/>
      <c r="F161" s="118"/>
      <c r="G161" s="132"/>
      <c r="H161" s="132"/>
      <c r="I161" s="151"/>
      <c r="J161" s="151"/>
      <c r="K161" s="151"/>
      <c r="L161" s="118"/>
      <c r="M161" s="118"/>
      <c r="N161" s="118"/>
      <c r="O161" s="118"/>
      <c r="P161" s="118"/>
    </row>
    <row r="162" spans="1:16" s="100" customFormat="1">
      <c r="A162" s="118"/>
      <c r="B162" s="118"/>
      <c r="C162" s="118"/>
      <c r="D162" s="118"/>
      <c r="E162" s="118"/>
      <c r="F162" s="118"/>
      <c r="G162" s="132"/>
      <c r="H162" s="132"/>
      <c r="I162" s="151"/>
      <c r="J162" s="151"/>
      <c r="K162" s="151"/>
      <c r="L162" s="118"/>
      <c r="M162" s="118"/>
      <c r="N162" s="118"/>
      <c r="O162" s="118"/>
      <c r="P162" s="118"/>
    </row>
    <row r="163" spans="1:16" s="100" customFormat="1">
      <c r="A163" s="118"/>
      <c r="B163" s="118"/>
      <c r="C163" s="118"/>
      <c r="D163" s="118"/>
      <c r="E163" s="118"/>
      <c r="F163" s="118"/>
      <c r="G163" s="132"/>
      <c r="H163" s="132"/>
      <c r="I163" s="151"/>
      <c r="J163" s="151"/>
      <c r="K163" s="151"/>
      <c r="L163" s="118"/>
      <c r="M163" s="118"/>
      <c r="N163" s="118"/>
      <c r="O163" s="118"/>
      <c r="P163" s="118"/>
    </row>
    <row r="164" spans="1:16" s="100" customFormat="1">
      <c r="A164" s="118"/>
      <c r="B164" s="118"/>
      <c r="C164" s="118"/>
      <c r="D164" s="118"/>
      <c r="E164" s="118"/>
      <c r="F164" s="118"/>
      <c r="G164" s="132"/>
      <c r="H164" s="132"/>
      <c r="I164" s="151"/>
      <c r="J164" s="151"/>
      <c r="K164" s="151"/>
      <c r="L164" s="118"/>
      <c r="M164" s="118"/>
      <c r="N164" s="118"/>
      <c r="O164" s="118"/>
      <c r="P164" s="118"/>
    </row>
    <row r="165" spans="1:16" s="100" customFormat="1">
      <c r="A165" s="118"/>
      <c r="B165" s="118"/>
      <c r="C165" s="118"/>
      <c r="D165" s="118"/>
      <c r="E165" s="118"/>
      <c r="F165" s="118"/>
      <c r="G165" s="132"/>
      <c r="H165" s="132"/>
      <c r="I165" s="151"/>
      <c r="J165" s="151"/>
      <c r="K165" s="151"/>
      <c r="L165" s="118"/>
      <c r="M165" s="118"/>
      <c r="N165" s="118"/>
      <c r="O165" s="118"/>
      <c r="P165" s="118"/>
    </row>
    <row r="166" spans="1:16" s="100" customFormat="1">
      <c r="A166" s="118"/>
      <c r="B166" s="118"/>
      <c r="C166" s="118"/>
      <c r="D166" s="118"/>
      <c r="E166" s="118"/>
      <c r="F166" s="118"/>
      <c r="G166" s="132"/>
      <c r="H166" s="132"/>
      <c r="I166" s="151"/>
      <c r="J166" s="151"/>
      <c r="K166" s="151"/>
      <c r="L166" s="118"/>
      <c r="M166" s="118"/>
      <c r="N166" s="118"/>
      <c r="O166" s="118"/>
      <c r="P166" s="118"/>
    </row>
    <row r="167" spans="1:16" s="100" customFormat="1">
      <c r="A167" s="118"/>
      <c r="B167" s="118"/>
      <c r="C167" s="118"/>
      <c r="D167" s="118"/>
      <c r="E167" s="118"/>
      <c r="F167" s="118"/>
      <c r="G167" s="132"/>
      <c r="H167" s="132"/>
      <c r="I167" s="151"/>
      <c r="J167" s="151"/>
      <c r="K167" s="151"/>
      <c r="L167" s="118"/>
      <c r="M167" s="118"/>
      <c r="N167" s="118"/>
      <c r="O167" s="118"/>
      <c r="P167" s="118"/>
    </row>
    <row r="168" spans="1:16" s="100" customFormat="1">
      <c r="A168" s="118"/>
      <c r="B168" s="118"/>
      <c r="C168" s="118"/>
      <c r="D168" s="118"/>
      <c r="E168" s="118"/>
      <c r="F168" s="118"/>
      <c r="G168" s="132"/>
      <c r="H168" s="132"/>
      <c r="I168" s="151"/>
      <c r="J168" s="151"/>
      <c r="K168" s="151"/>
      <c r="L168" s="118"/>
      <c r="M168" s="118"/>
      <c r="N168" s="118"/>
      <c r="O168" s="118"/>
      <c r="P168" s="118"/>
    </row>
    <row r="169" spans="1:16" s="100" customFormat="1">
      <c r="A169" s="118"/>
      <c r="B169" s="118"/>
      <c r="C169" s="118"/>
      <c r="D169" s="118"/>
      <c r="E169" s="118"/>
      <c r="F169" s="118"/>
      <c r="G169" s="132"/>
      <c r="H169" s="132"/>
      <c r="I169" s="151"/>
      <c r="J169" s="151"/>
      <c r="K169" s="151"/>
      <c r="L169" s="118"/>
      <c r="M169" s="118"/>
      <c r="N169" s="118"/>
      <c r="O169" s="118"/>
      <c r="P169" s="118"/>
    </row>
    <row r="170" spans="1:16" s="100" customFormat="1">
      <c r="A170" s="118"/>
      <c r="B170" s="118"/>
      <c r="C170" s="118"/>
      <c r="D170" s="118"/>
      <c r="E170" s="118"/>
      <c r="F170" s="118"/>
      <c r="G170" s="132"/>
      <c r="H170" s="132"/>
      <c r="I170" s="151"/>
      <c r="J170" s="151"/>
      <c r="K170" s="151"/>
      <c r="L170" s="118"/>
      <c r="M170" s="118"/>
      <c r="N170" s="118"/>
      <c r="O170" s="118"/>
      <c r="P170" s="118"/>
    </row>
    <row r="171" spans="1:16" s="100" customFormat="1">
      <c r="A171" s="118"/>
      <c r="B171" s="118"/>
      <c r="C171" s="118"/>
      <c r="D171" s="118"/>
      <c r="E171" s="118"/>
      <c r="F171" s="118"/>
      <c r="G171" s="132"/>
      <c r="H171" s="132"/>
      <c r="I171" s="151"/>
      <c r="J171" s="151"/>
      <c r="K171" s="151"/>
      <c r="L171" s="118"/>
      <c r="M171" s="118"/>
      <c r="N171" s="118"/>
      <c r="O171" s="118"/>
      <c r="P171" s="118"/>
    </row>
    <row r="172" spans="1:16" s="100" customFormat="1">
      <c r="A172" s="118"/>
      <c r="B172" s="118"/>
      <c r="C172" s="118"/>
      <c r="D172" s="118"/>
      <c r="E172" s="118"/>
      <c r="F172" s="118"/>
      <c r="G172" s="132"/>
      <c r="H172" s="132"/>
      <c r="I172" s="151"/>
      <c r="J172" s="151"/>
      <c r="K172" s="151"/>
      <c r="L172" s="118"/>
      <c r="M172" s="118"/>
      <c r="N172" s="118"/>
      <c r="O172" s="118"/>
      <c r="P172" s="118"/>
    </row>
    <row r="173" spans="1:16" s="100" customFormat="1">
      <c r="A173" s="118"/>
      <c r="B173" s="118"/>
      <c r="C173" s="118"/>
      <c r="D173" s="118"/>
      <c r="E173" s="118"/>
      <c r="F173" s="118"/>
      <c r="G173" s="132"/>
      <c r="H173" s="132"/>
      <c r="I173" s="151"/>
      <c r="J173" s="151"/>
      <c r="K173" s="151"/>
      <c r="L173" s="118"/>
      <c r="M173" s="118"/>
      <c r="N173" s="118"/>
      <c r="O173" s="118"/>
      <c r="P173" s="118"/>
    </row>
    <row r="174" spans="1:16" s="100" customFormat="1">
      <c r="A174" s="118"/>
      <c r="B174" s="118"/>
      <c r="C174" s="118"/>
      <c r="D174" s="118"/>
      <c r="E174" s="118"/>
      <c r="F174" s="118"/>
      <c r="G174" s="132"/>
      <c r="H174" s="132"/>
      <c r="I174" s="151"/>
      <c r="J174" s="151"/>
      <c r="K174" s="151"/>
      <c r="L174" s="118"/>
      <c r="M174" s="118"/>
      <c r="N174" s="118"/>
      <c r="O174" s="118"/>
      <c r="P174" s="118"/>
    </row>
    <row r="175" spans="1:16" s="100" customFormat="1">
      <c r="A175" s="118"/>
      <c r="B175" s="118"/>
      <c r="C175" s="118"/>
      <c r="D175" s="118"/>
      <c r="E175" s="118"/>
      <c r="F175" s="118"/>
      <c r="G175" s="132"/>
      <c r="H175" s="132"/>
      <c r="I175" s="151"/>
      <c r="J175" s="151"/>
      <c r="K175" s="151"/>
      <c r="L175" s="118"/>
      <c r="M175" s="118"/>
      <c r="N175" s="118"/>
      <c r="O175" s="118"/>
      <c r="P175" s="118"/>
    </row>
    <row r="176" spans="1:16" s="100" customFormat="1">
      <c r="A176" s="118"/>
      <c r="B176" s="118"/>
      <c r="C176" s="118"/>
      <c r="D176" s="118"/>
      <c r="E176" s="118"/>
      <c r="F176" s="118"/>
      <c r="G176" s="132"/>
      <c r="H176" s="132"/>
      <c r="I176" s="151"/>
      <c r="J176" s="151"/>
      <c r="K176" s="151"/>
      <c r="L176" s="118"/>
      <c r="M176" s="118"/>
      <c r="N176" s="118"/>
      <c r="O176" s="118"/>
      <c r="P176" s="118"/>
    </row>
    <row r="177" spans="1:16" s="100" customFormat="1">
      <c r="A177" s="118"/>
      <c r="B177" s="118"/>
      <c r="C177" s="118"/>
      <c r="D177" s="118"/>
      <c r="E177" s="118"/>
      <c r="F177" s="118"/>
      <c r="G177" s="132"/>
      <c r="H177" s="132"/>
      <c r="I177" s="151"/>
      <c r="J177" s="151"/>
      <c r="K177" s="151"/>
      <c r="L177" s="118"/>
      <c r="M177" s="118"/>
      <c r="N177" s="118"/>
      <c r="O177" s="118"/>
      <c r="P177" s="118"/>
    </row>
    <row r="178" spans="1:16" s="100" customFormat="1">
      <c r="A178" s="118"/>
      <c r="B178" s="118"/>
      <c r="C178" s="118"/>
      <c r="D178" s="118"/>
      <c r="E178" s="118"/>
      <c r="F178" s="118"/>
      <c r="G178" s="132"/>
      <c r="H178" s="132"/>
      <c r="I178" s="151"/>
      <c r="J178" s="151"/>
      <c r="K178" s="151"/>
      <c r="L178" s="118"/>
      <c r="M178" s="118"/>
      <c r="N178" s="118"/>
      <c r="O178" s="118"/>
      <c r="P178" s="118"/>
    </row>
    <row r="179" spans="1:16" s="100" customFormat="1">
      <c r="A179" s="118"/>
      <c r="B179" s="118"/>
      <c r="C179" s="118"/>
      <c r="D179" s="118"/>
      <c r="E179" s="118"/>
      <c r="F179" s="118"/>
      <c r="G179" s="132"/>
      <c r="H179" s="132"/>
      <c r="I179" s="151"/>
      <c r="J179" s="151"/>
      <c r="K179" s="151"/>
      <c r="L179" s="118"/>
      <c r="M179" s="118"/>
      <c r="N179" s="118"/>
      <c r="O179" s="118"/>
      <c r="P179" s="118"/>
    </row>
    <row r="180" spans="1:16" s="100" customFormat="1">
      <c r="A180" s="118"/>
      <c r="B180" s="118"/>
      <c r="C180" s="118"/>
      <c r="D180" s="118"/>
      <c r="E180" s="118"/>
      <c r="F180" s="118"/>
      <c r="G180" s="132"/>
      <c r="H180" s="132"/>
      <c r="I180" s="151"/>
      <c r="J180" s="151"/>
      <c r="K180" s="151"/>
      <c r="L180" s="118"/>
      <c r="M180" s="118"/>
      <c r="N180" s="118"/>
      <c r="O180" s="118"/>
      <c r="P180" s="118"/>
    </row>
    <row r="181" spans="1:16" s="100" customFormat="1">
      <c r="A181" s="118"/>
      <c r="B181" s="118"/>
      <c r="C181" s="118"/>
      <c r="D181" s="118"/>
      <c r="E181" s="118"/>
      <c r="F181" s="118"/>
      <c r="G181" s="132"/>
      <c r="H181" s="132"/>
      <c r="I181" s="151"/>
      <c r="J181" s="151"/>
      <c r="K181" s="151"/>
      <c r="L181" s="118"/>
      <c r="M181" s="118"/>
      <c r="N181" s="118"/>
      <c r="O181" s="118"/>
      <c r="P181" s="118"/>
    </row>
    <row r="182" spans="1:16" s="100" customFormat="1">
      <c r="A182" s="118"/>
      <c r="B182" s="118"/>
      <c r="C182" s="118"/>
      <c r="D182" s="118"/>
      <c r="E182" s="118"/>
      <c r="F182" s="118"/>
      <c r="G182" s="132"/>
      <c r="H182" s="132"/>
      <c r="I182" s="151"/>
      <c r="J182" s="151"/>
      <c r="K182" s="151"/>
      <c r="L182" s="118"/>
      <c r="M182" s="118"/>
      <c r="N182" s="118"/>
      <c r="O182" s="118"/>
      <c r="P182" s="118"/>
    </row>
    <row r="183" spans="1:16" s="100" customFormat="1">
      <c r="A183" s="118"/>
      <c r="B183" s="118"/>
      <c r="C183" s="118"/>
      <c r="D183" s="118"/>
      <c r="E183" s="118"/>
      <c r="F183" s="118"/>
      <c r="G183" s="132"/>
      <c r="H183" s="132"/>
      <c r="I183" s="151"/>
      <c r="J183" s="151"/>
      <c r="K183" s="151"/>
      <c r="L183" s="118"/>
      <c r="M183" s="118"/>
      <c r="N183" s="118"/>
      <c r="O183" s="118"/>
      <c r="P183" s="118"/>
    </row>
    <row r="184" spans="1:16" s="100" customFormat="1">
      <c r="A184" s="118"/>
      <c r="B184" s="118"/>
      <c r="C184" s="118"/>
      <c r="D184" s="118"/>
      <c r="E184" s="118"/>
      <c r="F184" s="118"/>
      <c r="G184" s="132"/>
      <c r="H184" s="132"/>
      <c r="I184" s="151"/>
      <c r="J184" s="151"/>
      <c r="K184" s="151"/>
      <c r="L184" s="118"/>
      <c r="M184" s="118"/>
      <c r="N184" s="118"/>
      <c r="O184" s="118"/>
      <c r="P184" s="118"/>
    </row>
    <row r="185" spans="1:16" s="100" customFormat="1">
      <c r="A185" s="118"/>
      <c r="B185" s="118"/>
      <c r="C185" s="118"/>
      <c r="D185" s="118"/>
      <c r="E185" s="118"/>
      <c r="F185" s="118"/>
      <c r="G185" s="132"/>
      <c r="H185" s="132"/>
      <c r="I185" s="151"/>
      <c r="J185" s="151"/>
      <c r="K185" s="151"/>
      <c r="L185" s="118"/>
      <c r="M185" s="118"/>
      <c r="N185" s="118"/>
      <c r="O185" s="118"/>
      <c r="P185" s="118"/>
    </row>
    <row r="186" spans="1:16" s="100" customFormat="1">
      <c r="A186" s="118"/>
      <c r="B186" s="118"/>
      <c r="C186" s="118"/>
      <c r="D186" s="118"/>
      <c r="E186" s="118"/>
      <c r="F186" s="118"/>
      <c r="G186" s="132"/>
      <c r="H186" s="132"/>
      <c r="I186" s="151"/>
      <c r="J186" s="151"/>
      <c r="K186" s="151"/>
      <c r="L186" s="118"/>
      <c r="M186" s="118"/>
      <c r="N186" s="118"/>
      <c r="O186" s="118"/>
      <c r="P186" s="118"/>
    </row>
    <row r="187" spans="1:16" s="100" customFormat="1">
      <c r="A187" s="118"/>
      <c r="B187" s="118"/>
      <c r="C187" s="118"/>
      <c r="D187" s="118"/>
      <c r="E187" s="118"/>
      <c r="F187" s="118"/>
      <c r="G187" s="132"/>
      <c r="H187" s="132"/>
      <c r="I187" s="151"/>
      <c r="J187" s="151"/>
      <c r="K187" s="151"/>
      <c r="L187" s="118"/>
      <c r="M187" s="118"/>
      <c r="N187" s="118"/>
      <c r="O187" s="118"/>
      <c r="P187" s="118"/>
    </row>
    <row r="188" spans="1:16" s="100" customFormat="1">
      <c r="A188" s="118"/>
      <c r="B188" s="118"/>
      <c r="C188" s="118"/>
      <c r="D188" s="118"/>
      <c r="E188" s="118"/>
      <c r="F188" s="118"/>
      <c r="G188" s="132"/>
      <c r="H188" s="132"/>
      <c r="I188" s="151"/>
      <c r="J188" s="151"/>
      <c r="K188" s="151"/>
      <c r="L188" s="118"/>
      <c r="M188" s="118"/>
      <c r="N188" s="118"/>
      <c r="O188" s="118"/>
      <c r="P188" s="118"/>
    </row>
    <row r="189" spans="1:16" s="100" customFormat="1">
      <c r="A189" s="118"/>
      <c r="B189" s="118"/>
      <c r="C189" s="118"/>
      <c r="D189" s="118"/>
      <c r="E189" s="118"/>
      <c r="F189" s="118"/>
      <c r="G189" s="132"/>
      <c r="H189" s="132"/>
      <c r="I189" s="151"/>
      <c r="J189" s="151"/>
      <c r="K189" s="151"/>
      <c r="L189" s="118"/>
      <c r="M189" s="118"/>
      <c r="N189" s="118"/>
      <c r="O189" s="118"/>
      <c r="P189" s="118"/>
    </row>
    <row r="190" spans="1:16" s="100" customFormat="1">
      <c r="A190" s="118"/>
      <c r="B190" s="118"/>
      <c r="C190" s="118"/>
      <c r="D190" s="118"/>
      <c r="E190" s="118"/>
      <c r="F190" s="118"/>
      <c r="G190" s="132"/>
      <c r="H190" s="132"/>
      <c r="I190" s="151"/>
      <c r="J190" s="151"/>
      <c r="K190" s="151"/>
      <c r="L190" s="118"/>
      <c r="M190" s="118"/>
      <c r="N190" s="118"/>
      <c r="O190" s="118"/>
      <c r="P190" s="118"/>
    </row>
    <row r="191" spans="1:16" s="100" customFormat="1">
      <c r="A191" s="118"/>
      <c r="B191" s="118"/>
      <c r="C191" s="118"/>
      <c r="D191" s="118"/>
      <c r="E191" s="118"/>
      <c r="F191" s="118"/>
      <c r="G191" s="132"/>
      <c r="H191" s="132"/>
      <c r="I191" s="151"/>
      <c r="J191" s="151"/>
      <c r="K191" s="151"/>
      <c r="L191" s="118"/>
      <c r="M191" s="118"/>
      <c r="N191" s="118"/>
      <c r="O191" s="118"/>
      <c r="P191" s="118"/>
    </row>
    <row r="192" spans="1:16" s="100" customFormat="1">
      <c r="A192" s="118"/>
      <c r="B192" s="118"/>
      <c r="C192" s="118"/>
      <c r="D192" s="118"/>
      <c r="E192" s="118"/>
      <c r="F192" s="118"/>
      <c r="G192" s="132"/>
      <c r="H192" s="132"/>
      <c r="I192" s="151"/>
      <c r="J192" s="151"/>
      <c r="K192" s="151"/>
      <c r="L192" s="118"/>
      <c r="M192" s="118"/>
      <c r="N192" s="118"/>
      <c r="O192" s="118"/>
      <c r="P192" s="118"/>
    </row>
    <row r="193" spans="1:16" s="100" customFormat="1">
      <c r="A193" s="118"/>
      <c r="B193" s="118"/>
      <c r="C193" s="118"/>
      <c r="D193" s="118"/>
      <c r="E193" s="118"/>
      <c r="F193" s="118"/>
      <c r="G193" s="132"/>
      <c r="H193" s="132"/>
      <c r="I193" s="151"/>
      <c r="J193" s="151"/>
      <c r="K193" s="151"/>
      <c r="L193" s="118"/>
      <c r="M193" s="118"/>
      <c r="N193" s="118"/>
      <c r="O193" s="118"/>
      <c r="P193" s="118"/>
    </row>
    <row r="194" spans="1:16" s="100" customFormat="1">
      <c r="A194" s="118"/>
      <c r="B194" s="118"/>
      <c r="C194" s="118"/>
      <c r="D194" s="118"/>
      <c r="E194" s="118"/>
      <c r="F194" s="118"/>
      <c r="G194" s="132"/>
      <c r="H194" s="132"/>
      <c r="I194" s="151"/>
      <c r="J194" s="151"/>
      <c r="K194" s="151"/>
      <c r="L194" s="118"/>
      <c r="M194" s="118"/>
      <c r="N194" s="118"/>
      <c r="O194" s="118"/>
      <c r="P194" s="118"/>
    </row>
    <row r="195" spans="1:16" s="100" customFormat="1">
      <c r="A195" s="118"/>
      <c r="B195" s="118"/>
      <c r="C195" s="118"/>
      <c r="D195" s="118"/>
      <c r="E195" s="118"/>
      <c r="F195" s="118"/>
      <c r="G195" s="132"/>
      <c r="H195" s="132"/>
      <c r="I195" s="151"/>
      <c r="J195" s="151"/>
      <c r="K195" s="151"/>
      <c r="L195" s="118"/>
      <c r="M195" s="118"/>
      <c r="N195" s="118"/>
      <c r="O195" s="118"/>
      <c r="P195" s="118"/>
    </row>
    <row r="196" spans="1:16" s="100" customFormat="1">
      <c r="A196" s="118"/>
      <c r="B196" s="118"/>
      <c r="C196" s="118"/>
      <c r="D196" s="118"/>
      <c r="E196" s="118"/>
      <c r="F196" s="118"/>
      <c r="G196" s="132"/>
      <c r="H196" s="132"/>
      <c r="I196" s="151"/>
      <c r="J196" s="151"/>
      <c r="K196" s="151"/>
      <c r="L196" s="118"/>
      <c r="M196" s="118"/>
      <c r="N196" s="118"/>
      <c r="O196" s="118"/>
      <c r="P196" s="118"/>
    </row>
    <row r="197" spans="1:16" s="100" customFormat="1">
      <c r="A197" s="118"/>
      <c r="B197" s="118"/>
      <c r="C197" s="118"/>
      <c r="D197" s="118"/>
      <c r="E197" s="118"/>
      <c r="F197" s="118"/>
      <c r="G197" s="132"/>
      <c r="H197" s="132"/>
      <c r="I197" s="151"/>
      <c r="J197" s="151"/>
      <c r="K197" s="151"/>
      <c r="L197" s="118"/>
      <c r="M197" s="118"/>
      <c r="N197" s="118"/>
      <c r="O197" s="118"/>
      <c r="P197" s="118"/>
    </row>
    <row r="198" spans="1:16" s="100" customFormat="1">
      <c r="A198" s="118"/>
      <c r="B198" s="118"/>
      <c r="C198" s="118"/>
      <c r="D198" s="118"/>
      <c r="E198" s="118"/>
      <c r="F198" s="118"/>
      <c r="G198" s="132"/>
      <c r="H198" s="132"/>
      <c r="I198" s="151"/>
      <c r="J198" s="151"/>
      <c r="K198" s="151"/>
      <c r="L198" s="118"/>
      <c r="M198" s="118"/>
      <c r="N198" s="118"/>
      <c r="O198" s="118"/>
      <c r="P198" s="118"/>
    </row>
    <row r="199" spans="1:16" s="100" customFormat="1">
      <c r="A199" s="118"/>
      <c r="B199" s="118"/>
      <c r="C199" s="118"/>
      <c r="D199" s="118"/>
      <c r="E199" s="118"/>
      <c r="F199" s="118"/>
      <c r="G199" s="132"/>
      <c r="H199" s="132"/>
      <c r="I199" s="151"/>
      <c r="J199" s="151"/>
      <c r="K199" s="151"/>
      <c r="L199" s="118"/>
      <c r="M199" s="118"/>
      <c r="N199" s="118"/>
      <c r="O199" s="118"/>
      <c r="P199" s="118"/>
    </row>
    <row r="200" spans="1:16" s="100" customFormat="1">
      <c r="A200" s="118"/>
      <c r="B200" s="118"/>
      <c r="C200" s="118"/>
      <c r="D200" s="118"/>
      <c r="E200" s="118"/>
      <c r="F200" s="118"/>
      <c r="G200" s="132"/>
      <c r="H200" s="132"/>
      <c r="I200" s="151"/>
      <c r="J200" s="151"/>
      <c r="K200" s="151"/>
      <c r="L200" s="118"/>
      <c r="M200" s="118"/>
      <c r="N200" s="118"/>
      <c r="O200" s="118"/>
      <c r="P200" s="118"/>
    </row>
    <row r="201" spans="1:16" s="100" customFormat="1">
      <c r="A201" s="118"/>
      <c r="B201" s="118"/>
      <c r="C201" s="118"/>
      <c r="D201" s="118"/>
      <c r="E201" s="118"/>
      <c r="F201" s="118"/>
      <c r="G201" s="132"/>
      <c r="H201" s="132"/>
      <c r="I201" s="151"/>
      <c r="J201" s="151"/>
      <c r="K201" s="151"/>
      <c r="L201" s="118"/>
      <c r="M201" s="118"/>
      <c r="N201" s="118"/>
      <c r="O201" s="118"/>
      <c r="P201" s="118"/>
    </row>
  </sheetData>
  <mergeCells count="69">
    <mergeCell ref="I6:P6"/>
    <mergeCell ref="H1:K1"/>
    <mergeCell ref="H2:K2"/>
    <mergeCell ref="A9:A16"/>
    <mergeCell ref="H6:H7"/>
    <mergeCell ref="L1:N1"/>
    <mergeCell ref="A4:L4"/>
    <mergeCell ref="C5:C7"/>
    <mergeCell ref="D5:G5"/>
    <mergeCell ref="L2:N2"/>
    <mergeCell ref="A5:A7"/>
    <mergeCell ref="B5:B7"/>
    <mergeCell ref="B9:B16"/>
    <mergeCell ref="A3:P3"/>
    <mergeCell ref="H5:P5"/>
    <mergeCell ref="B55:B57"/>
    <mergeCell ref="A36:A44"/>
    <mergeCell ref="B52:B54"/>
    <mergeCell ref="A55:A57"/>
    <mergeCell ref="A80:A82"/>
    <mergeCell ref="A73:A79"/>
    <mergeCell ref="B73:B79"/>
    <mergeCell ref="A64:A66"/>
    <mergeCell ref="A61:A63"/>
    <mergeCell ref="B61:B63"/>
    <mergeCell ref="B80:B82"/>
    <mergeCell ref="B64:B66"/>
    <mergeCell ref="A67:A69"/>
    <mergeCell ref="B67:B69"/>
    <mergeCell ref="A70:A72"/>
    <mergeCell ref="B70:B72"/>
    <mergeCell ref="A33:A35"/>
    <mergeCell ref="B33:B35"/>
    <mergeCell ref="A17:A23"/>
    <mergeCell ref="A52:A54"/>
    <mergeCell ref="B24:B32"/>
    <mergeCell ref="B36:B44"/>
    <mergeCell ref="A45:A51"/>
    <mergeCell ref="A24:A32"/>
    <mergeCell ref="B45:B51"/>
    <mergeCell ref="B17:B23"/>
    <mergeCell ref="A111:A117"/>
    <mergeCell ref="B111:B117"/>
    <mergeCell ref="B89:B95"/>
    <mergeCell ref="B96:B102"/>
    <mergeCell ref="A58:A60"/>
    <mergeCell ref="B58:B60"/>
    <mergeCell ref="A103:A109"/>
    <mergeCell ref="A89:A95"/>
    <mergeCell ref="A96:A102"/>
    <mergeCell ref="B103:B109"/>
    <mergeCell ref="A83:A85"/>
    <mergeCell ref="B83:B85"/>
    <mergeCell ref="A86:A88"/>
    <mergeCell ref="B86:B88"/>
    <mergeCell ref="A125:A131"/>
    <mergeCell ref="A118:A124"/>
    <mergeCell ref="B118:B124"/>
    <mergeCell ref="B125:B131"/>
    <mergeCell ref="A144:A146"/>
    <mergeCell ref="B132:B134"/>
    <mergeCell ref="B135:B137"/>
    <mergeCell ref="B138:B140"/>
    <mergeCell ref="B141:B143"/>
    <mergeCell ref="B144:B146"/>
    <mergeCell ref="A132:A134"/>
    <mergeCell ref="A135:A137"/>
    <mergeCell ref="A138:A140"/>
    <mergeCell ref="A141:A143"/>
  </mergeCells>
  <phoneticPr fontId="13" type="noConversion"/>
  <pageMargins left="0.70866141732283472" right="0" top="0" bottom="0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16"/>
  <sheetViews>
    <sheetView topLeftCell="A31" zoomScale="90" zoomScaleNormal="90" zoomScaleSheetLayoutView="75" workbookViewId="0">
      <selection activeCell="T10" sqref="T9:T10"/>
    </sheetView>
  </sheetViews>
  <sheetFormatPr defaultRowHeight="15"/>
  <cols>
    <col min="1" max="1" width="9.7109375" style="72" customWidth="1"/>
    <col min="2" max="2" width="11.85546875" style="72" customWidth="1"/>
    <col min="3" max="3" width="14.140625" style="72" customWidth="1"/>
    <col min="4" max="4" width="12.28515625" style="72" customWidth="1"/>
    <col min="5" max="5" width="11.42578125" style="72" customWidth="1"/>
    <col min="6" max="7" width="11.28515625" style="175" customWidth="1"/>
    <col min="8" max="8" width="10.85546875" style="175" customWidth="1"/>
    <col min="9" max="9" width="10.85546875" style="72" customWidth="1"/>
    <col min="10" max="12" width="11.28515625" style="72" customWidth="1"/>
    <col min="13" max="13" width="9.140625" style="54"/>
    <col min="14" max="14" width="10.85546875" style="54" bestFit="1" customWidth="1"/>
    <col min="15" max="16384" width="9.140625" style="54"/>
  </cols>
  <sheetData>
    <row r="1" spans="1:16" ht="15.75">
      <c r="B1" s="70"/>
      <c r="C1" s="70"/>
      <c r="D1" s="70"/>
      <c r="E1" s="70"/>
      <c r="F1" s="174"/>
      <c r="G1" s="174"/>
      <c r="H1" s="276" t="s">
        <v>271</v>
      </c>
      <c r="I1" s="276"/>
      <c r="J1" s="276"/>
      <c r="K1" s="276"/>
      <c r="L1" s="276"/>
    </row>
    <row r="2" spans="1:16" ht="43.5" customHeight="1">
      <c r="B2" s="70"/>
      <c r="C2" s="70"/>
      <c r="D2" s="70"/>
      <c r="E2" s="70"/>
      <c r="F2" s="174"/>
      <c r="H2" s="277" t="s">
        <v>280</v>
      </c>
      <c r="I2" s="277"/>
      <c r="J2" s="277"/>
      <c r="K2" s="277"/>
      <c r="L2" s="277"/>
    </row>
    <row r="3" spans="1:16" ht="34.5" customHeight="1">
      <c r="A3" s="59"/>
      <c r="B3" s="154"/>
      <c r="C3" s="71"/>
      <c r="D3" s="71"/>
      <c r="E3" s="71"/>
      <c r="F3" s="176"/>
      <c r="G3" s="176"/>
      <c r="H3" s="174"/>
    </row>
    <row r="4" spans="1:16" ht="74.25" customHeight="1">
      <c r="A4" s="302" t="s">
        <v>151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</row>
    <row r="5" spans="1:16" s="72" customFormat="1" ht="17.25" customHeight="1">
      <c r="A5" s="275" t="s">
        <v>76</v>
      </c>
      <c r="B5" s="305" t="s">
        <v>77</v>
      </c>
      <c r="C5" s="275" t="s">
        <v>32</v>
      </c>
      <c r="D5" s="275" t="s">
        <v>33</v>
      </c>
      <c r="E5" s="275"/>
      <c r="F5" s="275"/>
      <c r="G5" s="275"/>
      <c r="H5" s="275"/>
      <c r="I5" s="275"/>
      <c r="J5" s="275"/>
      <c r="K5" s="275"/>
      <c r="L5" s="275"/>
    </row>
    <row r="6" spans="1:16" s="72" customFormat="1" ht="33.75" customHeight="1">
      <c r="A6" s="275"/>
      <c r="B6" s="305"/>
      <c r="C6" s="275"/>
      <c r="D6" s="303" t="s">
        <v>26</v>
      </c>
      <c r="E6" s="275" t="s">
        <v>5</v>
      </c>
      <c r="F6" s="275"/>
      <c r="G6" s="275"/>
      <c r="H6" s="275"/>
      <c r="I6" s="275"/>
      <c r="J6" s="275"/>
      <c r="K6" s="275"/>
      <c r="L6" s="275"/>
    </row>
    <row r="7" spans="1:16" s="72" customFormat="1" ht="51.75" customHeight="1">
      <c r="A7" s="275"/>
      <c r="B7" s="305"/>
      <c r="C7" s="275"/>
      <c r="D7" s="304"/>
      <c r="E7" s="122">
        <v>2021</v>
      </c>
      <c r="F7" s="177">
        <v>2022</v>
      </c>
      <c r="G7" s="177">
        <v>2023</v>
      </c>
      <c r="H7" s="177">
        <v>2024</v>
      </c>
      <c r="I7" s="122">
        <v>2025</v>
      </c>
      <c r="J7" s="122">
        <v>2026</v>
      </c>
      <c r="K7" s="122">
        <v>2027</v>
      </c>
      <c r="L7" s="122">
        <v>2028</v>
      </c>
    </row>
    <row r="8" spans="1:16" s="72" customFormat="1" ht="15.75">
      <c r="A8" s="122">
        <v>1</v>
      </c>
      <c r="B8" s="122">
        <v>2</v>
      </c>
      <c r="C8" s="122">
        <v>3</v>
      </c>
      <c r="D8" s="122">
        <v>4</v>
      </c>
      <c r="E8" s="122">
        <v>5</v>
      </c>
      <c r="F8" s="177">
        <v>6</v>
      </c>
      <c r="G8" s="177">
        <v>7</v>
      </c>
      <c r="H8" s="177">
        <v>8</v>
      </c>
      <c r="I8" s="121">
        <v>9</v>
      </c>
      <c r="J8" s="121">
        <v>10</v>
      </c>
      <c r="K8" s="121">
        <v>11</v>
      </c>
      <c r="L8" s="121">
        <v>12</v>
      </c>
    </row>
    <row r="9" spans="1:16" s="72" customFormat="1" ht="31.5">
      <c r="A9" s="306" t="s">
        <v>1</v>
      </c>
      <c r="B9" s="306" t="s">
        <v>193</v>
      </c>
      <c r="C9" s="93" t="s">
        <v>30</v>
      </c>
      <c r="D9" s="73">
        <f t="shared" ref="D9:D72" si="0">SUM(E9:L9)</f>
        <v>34081.83</v>
      </c>
      <c r="E9" s="73">
        <f>E10+E11+E12+E13+E14+E15</f>
        <v>6074.2</v>
      </c>
      <c r="F9" s="178">
        <f t="shared" ref="F9:L9" si="1">F10+F11+F12+F13+F14+F15</f>
        <v>12533.130000000001</v>
      </c>
      <c r="G9" s="178">
        <f t="shared" si="1"/>
        <v>9368.2000000000007</v>
      </c>
      <c r="H9" s="178">
        <f t="shared" si="1"/>
        <v>1819.9</v>
      </c>
      <c r="I9" s="73">
        <f t="shared" si="1"/>
        <v>1845.6000000000001</v>
      </c>
      <c r="J9" s="73">
        <f t="shared" si="1"/>
        <v>813.6</v>
      </c>
      <c r="K9" s="73">
        <f t="shared" si="1"/>
        <v>813.6</v>
      </c>
      <c r="L9" s="73">
        <f t="shared" si="1"/>
        <v>813.6</v>
      </c>
    </row>
    <row r="10" spans="1:16" s="72" customFormat="1" ht="29.25" customHeight="1">
      <c r="A10" s="307"/>
      <c r="B10" s="307"/>
      <c r="C10" s="155" t="s">
        <v>35</v>
      </c>
      <c r="D10" s="73">
        <f t="shared" si="0"/>
        <v>656.5</v>
      </c>
      <c r="E10" s="73">
        <f>E18+E103+E161+E183</f>
        <v>90.600000000000009</v>
      </c>
      <c r="F10" s="178">
        <f>F18+F103+F161+F183</f>
        <v>99</v>
      </c>
      <c r="G10" s="178">
        <f t="shared" ref="G10:L10" si="2">G18+G103+G161+G183</f>
        <v>113.3</v>
      </c>
      <c r="H10" s="178">
        <f t="shared" si="2"/>
        <v>118.39999999999999</v>
      </c>
      <c r="I10" s="73">
        <f t="shared" si="2"/>
        <v>122.69999999999999</v>
      </c>
      <c r="J10" s="73">
        <f t="shared" si="2"/>
        <v>37.5</v>
      </c>
      <c r="K10" s="73">
        <f t="shared" si="2"/>
        <v>37.5</v>
      </c>
      <c r="L10" s="73">
        <f t="shared" si="2"/>
        <v>37.5</v>
      </c>
      <c r="N10" s="108"/>
    </row>
    <row r="11" spans="1:16" s="72" customFormat="1" ht="31.5">
      <c r="A11" s="307"/>
      <c r="B11" s="307"/>
      <c r="C11" s="60" t="s">
        <v>36</v>
      </c>
      <c r="D11" s="73">
        <f t="shared" si="0"/>
        <v>6855.1399999999994</v>
      </c>
      <c r="E11" s="73">
        <f t="shared" ref="E11:L15" si="3">E19+E104+E162+E184</f>
        <v>68.3</v>
      </c>
      <c r="F11" s="178">
        <f t="shared" si="3"/>
        <v>6704.44</v>
      </c>
      <c r="G11" s="178">
        <f t="shared" si="3"/>
        <v>82.4</v>
      </c>
      <c r="H11" s="178">
        <f t="shared" si="3"/>
        <v>0</v>
      </c>
      <c r="I11" s="73">
        <f t="shared" si="3"/>
        <v>0</v>
      </c>
      <c r="J11" s="73">
        <f t="shared" si="3"/>
        <v>0</v>
      </c>
      <c r="K11" s="73">
        <f t="shared" si="3"/>
        <v>0</v>
      </c>
      <c r="L11" s="73">
        <f t="shared" si="3"/>
        <v>0</v>
      </c>
      <c r="M11" s="166"/>
      <c r="N11" s="166"/>
      <c r="O11" s="166"/>
      <c r="P11" s="166"/>
    </row>
    <row r="12" spans="1:16" s="72" customFormat="1" ht="31.5">
      <c r="A12" s="307"/>
      <c r="B12" s="307"/>
      <c r="C12" s="60" t="s">
        <v>37</v>
      </c>
      <c r="D12" s="73">
        <f t="shared" si="0"/>
        <v>26570.19</v>
      </c>
      <c r="E12" s="73">
        <f>E20+E105+E163+E185</f>
        <v>5915.3</v>
      </c>
      <c r="F12" s="178">
        <f t="shared" si="3"/>
        <v>5729.6900000000005</v>
      </c>
      <c r="G12" s="178">
        <f t="shared" si="3"/>
        <v>9172.5</v>
      </c>
      <c r="H12" s="178">
        <f t="shared" si="3"/>
        <v>1701.5</v>
      </c>
      <c r="I12" s="73">
        <f t="shared" si="3"/>
        <v>1722.9</v>
      </c>
      <c r="J12" s="73">
        <f t="shared" si="3"/>
        <v>776.1</v>
      </c>
      <c r="K12" s="73">
        <f t="shared" si="3"/>
        <v>776.1</v>
      </c>
      <c r="L12" s="73">
        <f t="shared" si="3"/>
        <v>776.1</v>
      </c>
    </row>
    <row r="13" spans="1:16" s="72" customFormat="1" ht="29.25" customHeight="1">
      <c r="A13" s="307"/>
      <c r="B13" s="307"/>
      <c r="C13" s="156" t="s">
        <v>6</v>
      </c>
      <c r="D13" s="73">
        <f t="shared" si="0"/>
        <v>0</v>
      </c>
      <c r="E13" s="73">
        <f t="shared" si="3"/>
        <v>0</v>
      </c>
      <c r="F13" s="178">
        <f t="shared" si="3"/>
        <v>0</v>
      </c>
      <c r="G13" s="178">
        <f t="shared" si="3"/>
        <v>0</v>
      </c>
      <c r="H13" s="178">
        <f t="shared" si="3"/>
        <v>0</v>
      </c>
      <c r="I13" s="73">
        <f t="shared" si="3"/>
        <v>0</v>
      </c>
      <c r="J13" s="73">
        <f t="shared" si="3"/>
        <v>0</v>
      </c>
      <c r="K13" s="73">
        <f t="shared" si="3"/>
        <v>0</v>
      </c>
      <c r="L13" s="73">
        <f t="shared" si="3"/>
        <v>0</v>
      </c>
    </row>
    <row r="14" spans="1:16" s="72" customFormat="1" ht="31.5">
      <c r="A14" s="307"/>
      <c r="B14" s="307"/>
      <c r="C14" s="60" t="s">
        <v>118</v>
      </c>
      <c r="D14" s="73">
        <f t="shared" si="0"/>
        <v>0</v>
      </c>
      <c r="E14" s="73">
        <f t="shared" si="3"/>
        <v>0</v>
      </c>
      <c r="F14" s="178">
        <f t="shared" si="3"/>
        <v>0</v>
      </c>
      <c r="G14" s="178">
        <f t="shared" si="3"/>
        <v>0</v>
      </c>
      <c r="H14" s="178">
        <f t="shared" si="3"/>
        <v>0</v>
      </c>
      <c r="I14" s="73">
        <f t="shared" si="3"/>
        <v>0</v>
      </c>
      <c r="J14" s="73">
        <f t="shared" si="3"/>
        <v>0</v>
      </c>
      <c r="K14" s="73">
        <f t="shared" si="3"/>
        <v>0</v>
      </c>
      <c r="L14" s="73">
        <f t="shared" si="3"/>
        <v>0</v>
      </c>
    </row>
    <row r="15" spans="1:16" s="72" customFormat="1" ht="31.5">
      <c r="A15" s="307"/>
      <c r="B15" s="308"/>
      <c r="C15" s="61" t="s">
        <v>39</v>
      </c>
      <c r="D15" s="73">
        <f t="shared" si="0"/>
        <v>0</v>
      </c>
      <c r="E15" s="73">
        <f t="shared" si="3"/>
        <v>0</v>
      </c>
      <c r="F15" s="178">
        <f t="shared" si="3"/>
        <v>0</v>
      </c>
      <c r="G15" s="178">
        <f t="shared" si="3"/>
        <v>0</v>
      </c>
      <c r="H15" s="178">
        <f t="shared" si="3"/>
        <v>0</v>
      </c>
      <c r="I15" s="73">
        <f t="shared" si="3"/>
        <v>0</v>
      </c>
      <c r="J15" s="73">
        <f t="shared" si="3"/>
        <v>0</v>
      </c>
      <c r="K15" s="73">
        <f t="shared" si="3"/>
        <v>0</v>
      </c>
      <c r="L15" s="73">
        <f t="shared" si="3"/>
        <v>0</v>
      </c>
    </row>
    <row r="16" spans="1:16" s="72" customFormat="1" ht="19.5" customHeight="1">
      <c r="A16" s="65" t="s">
        <v>23</v>
      </c>
      <c r="B16" s="157"/>
      <c r="C16" s="62"/>
      <c r="D16" s="73">
        <f t="shared" si="0"/>
        <v>0</v>
      </c>
      <c r="E16" s="74"/>
      <c r="F16" s="179"/>
      <c r="G16" s="179"/>
      <c r="H16" s="179"/>
      <c r="I16" s="79"/>
      <c r="J16" s="79"/>
      <c r="K16" s="79"/>
      <c r="L16" s="79"/>
    </row>
    <row r="17" spans="1:12" s="72" customFormat="1" ht="15" customHeight="1">
      <c r="A17" s="296" t="s">
        <v>52</v>
      </c>
      <c r="B17" s="299" t="s">
        <v>195</v>
      </c>
      <c r="C17" s="94" t="s">
        <v>30</v>
      </c>
      <c r="D17" s="73">
        <f t="shared" si="0"/>
        <v>11239.07</v>
      </c>
      <c r="E17" s="158">
        <f>SUM(E18:E23)</f>
        <v>1555.6</v>
      </c>
      <c r="F17" s="180">
        <f t="shared" ref="F17:L17" si="4">SUM(F18:F23)</f>
        <v>7356.87</v>
      </c>
      <c r="G17" s="180">
        <f t="shared" si="4"/>
        <v>2060.1</v>
      </c>
      <c r="H17" s="180">
        <f t="shared" si="4"/>
        <v>40.5</v>
      </c>
      <c r="I17" s="158">
        <f t="shared" si="4"/>
        <v>40</v>
      </c>
      <c r="J17" s="158">
        <f t="shared" si="4"/>
        <v>62</v>
      </c>
      <c r="K17" s="158">
        <f t="shared" si="4"/>
        <v>62</v>
      </c>
      <c r="L17" s="158">
        <f t="shared" si="4"/>
        <v>62</v>
      </c>
    </row>
    <row r="18" spans="1:12" s="72" customFormat="1" ht="31.5">
      <c r="A18" s="297"/>
      <c r="B18" s="300"/>
      <c r="C18" s="159" t="s">
        <v>35</v>
      </c>
      <c r="D18" s="73">
        <f t="shared" si="0"/>
        <v>0</v>
      </c>
      <c r="E18" s="75">
        <f>E26+E33+E40+E47+E54+E61+E68+E75+E82+E89+E96</f>
        <v>0</v>
      </c>
      <c r="F18" s="181">
        <f t="shared" ref="F18:L18" si="5">F26+F33+F40+F47+F54+F61+F68+F75+F82+F89+F96</f>
        <v>0</v>
      </c>
      <c r="G18" s="181">
        <f t="shared" si="5"/>
        <v>0</v>
      </c>
      <c r="H18" s="181">
        <f t="shared" si="5"/>
        <v>0</v>
      </c>
      <c r="I18" s="75">
        <f t="shared" si="5"/>
        <v>0</v>
      </c>
      <c r="J18" s="75">
        <f t="shared" si="5"/>
        <v>0</v>
      </c>
      <c r="K18" s="75">
        <f t="shared" si="5"/>
        <v>0</v>
      </c>
      <c r="L18" s="75">
        <f t="shared" si="5"/>
        <v>0</v>
      </c>
    </row>
    <row r="19" spans="1:12" s="72" customFormat="1" ht="31.5">
      <c r="A19" s="297"/>
      <c r="B19" s="300"/>
      <c r="C19" s="63" t="s">
        <v>36</v>
      </c>
      <c r="D19" s="73">
        <f t="shared" si="0"/>
        <v>6855.1399999999994</v>
      </c>
      <c r="E19" s="75">
        <f t="shared" ref="E19:L23" si="6">E27+E34+E41+E48+E55+E62+E69+E76+E83+E90+E97</f>
        <v>68.3</v>
      </c>
      <c r="F19" s="181">
        <f t="shared" si="6"/>
        <v>6704.44</v>
      </c>
      <c r="G19" s="181">
        <f t="shared" si="6"/>
        <v>82.4</v>
      </c>
      <c r="H19" s="181">
        <f t="shared" si="6"/>
        <v>0</v>
      </c>
      <c r="I19" s="75">
        <f t="shared" si="6"/>
        <v>0</v>
      </c>
      <c r="J19" s="75">
        <f t="shared" si="6"/>
        <v>0</v>
      </c>
      <c r="K19" s="75">
        <f t="shared" si="6"/>
        <v>0</v>
      </c>
      <c r="L19" s="75">
        <f t="shared" si="6"/>
        <v>0</v>
      </c>
    </row>
    <row r="20" spans="1:12" s="72" customFormat="1" ht="31.5">
      <c r="A20" s="297"/>
      <c r="B20" s="300"/>
      <c r="C20" s="63" t="s">
        <v>37</v>
      </c>
      <c r="D20" s="73">
        <f t="shared" si="0"/>
        <v>4383.93</v>
      </c>
      <c r="E20" s="75">
        <f>E28+E35+E42+E49+E56+E63+E70+E77+E84+E91+E98</f>
        <v>1487.3</v>
      </c>
      <c r="F20" s="181">
        <f t="shared" si="6"/>
        <v>652.42999999999995</v>
      </c>
      <c r="G20" s="181">
        <f t="shared" si="6"/>
        <v>1977.7</v>
      </c>
      <c r="H20" s="181">
        <f t="shared" si="6"/>
        <v>40.5</v>
      </c>
      <c r="I20" s="75">
        <f t="shared" si="6"/>
        <v>40</v>
      </c>
      <c r="J20" s="75">
        <f t="shared" si="6"/>
        <v>62</v>
      </c>
      <c r="K20" s="75">
        <f t="shared" si="6"/>
        <v>62</v>
      </c>
      <c r="L20" s="75">
        <f t="shared" si="6"/>
        <v>62</v>
      </c>
    </row>
    <row r="21" spans="1:12" s="72" customFormat="1" ht="31.5">
      <c r="A21" s="297"/>
      <c r="B21" s="300"/>
      <c r="C21" s="160" t="s">
        <v>6</v>
      </c>
      <c r="D21" s="73">
        <f t="shared" si="0"/>
        <v>0</v>
      </c>
      <c r="E21" s="75">
        <f t="shared" si="6"/>
        <v>0</v>
      </c>
      <c r="F21" s="181">
        <f t="shared" si="6"/>
        <v>0</v>
      </c>
      <c r="G21" s="181">
        <f t="shared" si="6"/>
        <v>0</v>
      </c>
      <c r="H21" s="181">
        <f t="shared" si="6"/>
        <v>0</v>
      </c>
      <c r="I21" s="75">
        <f t="shared" si="6"/>
        <v>0</v>
      </c>
      <c r="J21" s="75">
        <f t="shared" si="6"/>
        <v>0</v>
      </c>
      <c r="K21" s="75">
        <f t="shared" si="6"/>
        <v>0</v>
      </c>
      <c r="L21" s="75">
        <f t="shared" si="6"/>
        <v>0</v>
      </c>
    </row>
    <row r="22" spans="1:12" s="72" customFormat="1" ht="31.5">
      <c r="A22" s="297"/>
      <c r="B22" s="300"/>
      <c r="C22" s="63" t="s">
        <v>40</v>
      </c>
      <c r="D22" s="73">
        <f t="shared" si="0"/>
        <v>0</v>
      </c>
      <c r="E22" s="75">
        <f t="shared" si="6"/>
        <v>0</v>
      </c>
      <c r="F22" s="181">
        <f t="shared" si="6"/>
        <v>0</v>
      </c>
      <c r="G22" s="181">
        <f t="shared" si="6"/>
        <v>0</v>
      </c>
      <c r="H22" s="181">
        <f t="shared" si="6"/>
        <v>0</v>
      </c>
      <c r="I22" s="75">
        <f t="shared" si="6"/>
        <v>0</v>
      </c>
      <c r="J22" s="75">
        <f t="shared" si="6"/>
        <v>0</v>
      </c>
      <c r="K22" s="75">
        <f t="shared" si="6"/>
        <v>0</v>
      </c>
      <c r="L22" s="75">
        <f t="shared" si="6"/>
        <v>0</v>
      </c>
    </row>
    <row r="23" spans="1:12" s="72" customFormat="1" ht="31.5">
      <c r="A23" s="298"/>
      <c r="B23" s="301"/>
      <c r="C23" s="63" t="s">
        <v>39</v>
      </c>
      <c r="D23" s="73">
        <f t="shared" si="0"/>
        <v>0</v>
      </c>
      <c r="E23" s="75">
        <f t="shared" si="6"/>
        <v>0</v>
      </c>
      <c r="F23" s="181">
        <f t="shared" si="6"/>
        <v>0</v>
      </c>
      <c r="G23" s="181">
        <f t="shared" si="6"/>
        <v>0</v>
      </c>
      <c r="H23" s="181">
        <f t="shared" si="6"/>
        <v>0</v>
      </c>
      <c r="I23" s="75">
        <f t="shared" si="6"/>
        <v>0</v>
      </c>
      <c r="J23" s="75">
        <f t="shared" si="6"/>
        <v>0</v>
      </c>
      <c r="K23" s="75">
        <f t="shared" si="6"/>
        <v>0</v>
      </c>
      <c r="L23" s="75">
        <f t="shared" si="6"/>
        <v>0</v>
      </c>
    </row>
    <row r="24" spans="1:12" s="72" customFormat="1" ht="31.5">
      <c r="A24" s="65" t="s">
        <v>23</v>
      </c>
      <c r="B24" s="161"/>
      <c r="C24" s="62"/>
      <c r="D24" s="73">
        <f t="shared" si="0"/>
        <v>0</v>
      </c>
      <c r="E24" s="74"/>
      <c r="F24" s="179"/>
      <c r="G24" s="179"/>
      <c r="H24" s="179"/>
      <c r="I24" s="79"/>
      <c r="J24" s="79"/>
      <c r="K24" s="79"/>
      <c r="L24" s="79"/>
    </row>
    <row r="25" spans="1:12" s="72" customFormat="1" ht="31.5" customHeight="1">
      <c r="A25" s="290" t="s">
        <v>84</v>
      </c>
      <c r="B25" s="290" t="s">
        <v>121</v>
      </c>
      <c r="C25" s="162" t="s">
        <v>30</v>
      </c>
      <c r="D25" s="73">
        <f t="shared" si="0"/>
        <v>1080.56</v>
      </c>
      <c r="E25" s="76">
        <f>SUM(E26:E31)</f>
        <v>721.4</v>
      </c>
      <c r="F25" s="182">
        <f t="shared" ref="F25:L25" si="7">SUM(F26:F31)</f>
        <v>80.66</v>
      </c>
      <c r="G25" s="182">
        <f t="shared" si="7"/>
        <v>113.5</v>
      </c>
      <c r="H25" s="182">
        <f t="shared" si="7"/>
        <v>30</v>
      </c>
      <c r="I25" s="76">
        <f t="shared" si="7"/>
        <v>30</v>
      </c>
      <c r="J25" s="76">
        <f t="shared" si="7"/>
        <v>35</v>
      </c>
      <c r="K25" s="76">
        <f t="shared" si="7"/>
        <v>35</v>
      </c>
      <c r="L25" s="76">
        <f t="shared" si="7"/>
        <v>35</v>
      </c>
    </row>
    <row r="26" spans="1:12" s="72" customFormat="1" ht="27.75" customHeight="1">
      <c r="A26" s="291"/>
      <c r="B26" s="291"/>
      <c r="C26" s="163" t="s">
        <v>35</v>
      </c>
      <c r="D26" s="73">
        <f t="shared" si="0"/>
        <v>0</v>
      </c>
      <c r="E26" s="74"/>
      <c r="F26" s="179"/>
      <c r="G26" s="179"/>
      <c r="H26" s="179"/>
      <c r="I26" s="79"/>
      <c r="J26" s="79"/>
      <c r="K26" s="79"/>
      <c r="L26" s="79"/>
    </row>
    <row r="27" spans="1:12" s="72" customFormat="1" ht="33.75" customHeight="1">
      <c r="A27" s="291"/>
      <c r="B27" s="291"/>
      <c r="C27" s="62" t="s">
        <v>36</v>
      </c>
      <c r="D27" s="73">
        <f t="shared" si="0"/>
        <v>209.66</v>
      </c>
      <c r="E27" s="77">
        <f>обосн.!H17</f>
        <v>68.3</v>
      </c>
      <c r="F27" s="77">
        <f>обосн.!I17</f>
        <v>58.96</v>
      </c>
      <c r="G27" s="77">
        <f>обосн.!J17</f>
        <v>82.4</v>
      </c>
      <c r="H27" s="77">
        <f>обосн.!K17</f>
        <v>0</v>
      </c>
      <c r="I27" s="77">
        <f>обосн.!L17</f>
        <v>0</v>
      </c>
      <c r="J27" s="77">
        <f>обосн.!M17</f>
        <v>0</v>
      </c>
      <c r="K27" s="77">
        <f>обосн.!N17</f>
        <v>0</v>
      </c>
      <c r="L27" s="77">
        <f>обосн.!O17</f>
        <v>0</v>
      </c>
    </row>
    <row r="28" spans="1:12" s="72" customFormat="1" ht="31.5">
      <c r="A28" s="291"/>
      <c r="B28" s="291"/>
      <c r="C28" s="62" t="s">
        <v>37</v>
      </c>
      <c r="D28" s="73">
        <f t="shared" si="0"/>
        <v>870.90000000000009</v>
      </c>
      <c r="E28" s="74">
        <f>обосн.!H18+обосн.!H16</f>
        <v>653.1</v>
      </c>
      <c r="F28" s="74">
        <f>обосн.!I18+обосн.!I16</f>
        <v>21.7</v>
      </c>
      <c r="G28" s="74">
        <f>обосн.!J18+обосн.!J16</f>
        <v>31.1</v>
      </c>
      <c r="H28" s="74">
        <f>обосн.!K18+обосн.!K16</f>
        <v>30</v>
      </c>
      <c r="I28" s="74">
        <f>обосн.!L18+обосн.!L16</f>
        <v>30</v>
      </c>
      <c r="J28" s="74">
        <f>обосн.!M18+обосн.!M16</f>
        <v>35</v>
      </c>
      <c r="K28" s="74">
        <f>обосн.!N18+обосн.!N16</f>
        <v>35</v>
      </c>
      <c r="L28" s="74">
        <f>обосн.!O18+обосн.!O16</f>
        <v>35</v>
      </c>
    </row>
    <row r="29" spans="1:12" s="72" customFormat="1" ht="15" customHeight="1">
      <c r="A29" s="291"/>
      <c r="B29" s="291"/>
      <c r="C29" s="164" t="s">
        <v>6</v>
      </c>
      <c r="D29" s="73">
        <f t="shared" si="0"/>
        <v>0</v>
      </c>
      <c r="E29" s="74"/>
      <c r="F29" s="179"/>
      <c r="G29" s="179"/>
      <c r="H29" s="179"/>
      <c r="I29" s="79"/>
      <c r="J29" s="79"/>
      <c r="K29" s="79"/>
      <c r="L29" s="79"/>
    </row>
    <row r="30" spans="1:12" s="72" customFormat="1" ht="31.5">
      <c r="A30" s="291"/>
      <c r="B30" s="291"/>
      <c r="C30" s="62" t="s">
        <v>40</v>
      </c>
      <c r="D30" s="73">
        <f t="shared" si="0"/>
        <v>0</v>
      </c>
      <c r="E30" s="74"/>
      <c r="F30" s="179"/>
      <c r="G30" s="179"/>
      <c r="H30" s="179"/>
      <c r="I30" s="79"/>
      <c r="J30" s="79"/>
      <c r="K30" s="79"/>
      <c r="L30" s="79"/>
    </row>
    <row r="31" spans="1:12" s="72" customFormat="1" ht="31.5">
      <c r="A31" s="292"/>
      <c r="B31" s="292"/>
      <c r="C31" s="62" t="s">
        <v>39</v>
      </c>
      <c r="D31" s="73">
        <f t="shared" si="0"/>
        <v>0</v>
      </c>
      <c r="E31" s="74"/>
      <c r="F31" s="179"/>
      <c r="G31" s="179"/>
      <c r="H31" s="179"/>
      <c r="I31" s="79"/>
      <c r="J31" s="79"/>
      <c r="K31" s="79"/>
      <c r="L31" s="79"/>
    </row>
    <row r="32" spans="1:12" s="72" customFormat="1" ht="31.5">
      <c r="A32" s="290" t="s">
        <v>87</v>
      </c>
      <c r="B32" s="290" t="s">
        <v>122</v>
      </c>
      <c r="C32" s="162" t="s">
        <v>30</v>
      </c>
      <c r="D32" s="73">
        <f t="shared" si="0"/>
        <v>53.8</v>
      </c>
      <c r="E32" s="76">
        <f>SUM(E33:E38)</f>
        <v>14</v>
      </c>
      <c r="F32" s="182">
        <f t="shared" ref="F32:L32" si="8">SUM(F33:F38)</f>
        <v>23.8</v>
      </c>
      <c r="G32" s="182">
        <f t="shared" si="8"/>
        <v>12</v>
      </c>
      <c r="H32" s="182">
        <f t="shared" si="8"/>
        <v>0.5</v>
      </c>
      <c r="I32" s="76">
        <f t="shared" si="8"/>
        <v>0.5</v>
      </c>
      <c r="J32" s="76">
        <f t="shared" si="8"/>
        <v>1</v>
      </c>
      <c r="K32" s="76">
        <f t="shared" si="8"/>
        <v>1</v>
      </c>
      <c r="L32" s="76">
        <f t="shared" si="8"/>
        <v>1</v>
      </c>
    </row>
    <row r="33" spans="1:12" s="72" customFormat="1" ht="31.5">
      <c r="A33" s="291"/>
      <c r="B33" s="291"/>
      <c r="C33" s="163" t="s">
        <v>35</v>
      </c>
      <c r="D33" s="73">
        <f t="shared" si="0"/>
        <v>0</v>
      </c>
      <c r="E33" s="74"/>
      <c r="F33" s="179"/>
      <c r="G33" s="179"/>
      <c r="H33" s="179"/>
      <c r="I33" s="79"/>
      <c r="J33" s="79"/>
      <c r="K33" s="79"/>
      <c r="L33" s="79"/>
    </row>
    <row r="34" spans="1:12" s="72" customFormat="1" ht="31.5">
      <c r="A34" s="291"/>
      <c r="B34" s="291"/>
      <c r="C34" s="62" t="s">
        <v>36</v>
      </c>
      <c r="D34" s="73">
        <f t="shared" si="0"/>
        <v>0</v>
      </c>
      <c r="E34" s="78"/>
      <c r="F34" s="183"/>
      <c r="G34" s="183"/>
      <c r="H34" s="183"/>
      <c r="I34" s="78"/>
      <c r="J34" s="78"/>
      <c r="K34" s="78"/>
      <c r="L34" s="78"/>
    </row>
    <row r="35" spans="1:12" s="72" customFormat="1" ht="31.5">
      <c r="A35" s="291"/>
      <c r="B35" s="291"/>
      <c r="C35" s="62" t="s">
        <v>37</v>
      </c>
      <c r="D35" s="73">
        <f t="shared" si="0"/>
        <v>53.8</v>
      </c>
      <c r="E35" s="74">
        <f>обосн.!H19</f>
        <v>14</v>
      </c>
      <c r="F35" s="179">
        <f>обосн.!I19</f>
        <v>23.8</v>
      </c>
      <c r="G35" s="179">
        <f>обосн.!J19</f>
        <v>12</v>
      </c>
      <c r="H35" s="179">
        <f>обосн.!K19</f>
        <v>0.5</v>
      </c>
      <c r="I35" s="74">
        <f>обосн.!L19</f>
        <v>0.5</v>
      </c>
      <c r="J35" s="74">
        <f>обосн.!M19</f>
        <v>1</v>
      </c>
      <c r="K35" s="74">
        <f>обосн.!N19</f>
        <v>1</v>
      </c>
      <c r="L35" s="74">
        <f>обосн.!O19</f>
        <v>1</v>
      </c>
    </row>
    <row r="36" spans="1:12" s="72" customFormat="1" ht="15" customHeight="1">
      <c r="A36" s="291"/>
      <c r="B36" s="291"/>
      <c r="C36" s="164" t="s">
        <v>6</v>
      </c>
      <c r="D36" s="73">
        <f t="shared" si="0"/>
        <v>0</v>
      </c>
      <c r="E36" s="74"/>
      <c r="F36" s="179"/>
      <c r="G36" s="179"/>
      <c r="H36" s="179"/>
      <c r="I36" s="79"/>
      <c r="J36" s="79"/>
      <c r="K36" s="79"/>
      <c r="L36" s="79"/>
    </row>
    <row r="37" spans="1:12" s="72" customFormat="1" ht="31.5">
      <c r="A37" s="291"/>
      <c r="B37" s="291"/>
      <c r="C37" s="62" t="s">
        <v>40</v>
      </c>
      <c r="D37" s="73">
        <f t="shared" si="0"/>
        <v>0</v>
      </c>
      <c r="E37" s="74"/>
      <c r="F37" s="179"/>
      <c r="G37" s="179"/>
      <c r="H37" s="179"/>
      <c r="I37" s="79"/>
      <c r="J37" s="79"/>
      <c r="K37" s="79"/>
      <c r="L37" s="79"/>
    </row>
    <row r="38" spans="1:12" s="72" customFormat="1" ht="31.5">
      <c r="A38" s="292"/>
      <c r="B38" s="292"/>
      <c r="C38" s="62" t="s">
        <v>39</v>
      </c>
      <c r="D38" s="73">
        <f t="shared" si="0"/>
        <v>0</v>
      </c>
      <c r="E38" s="74"/>
      <c r="F38" s="179"/>
      <c r="G38" s="179"/>
      <c r="H38" s="179"/>
      <c r="I38" s="79"/>
      <c r="J38" s="79"/>
      <c r="K38" s="79"/>
      <c r="L38" s="79"/>
    </row>
    <row r="39" spans="1:12" s="72" customFormat="1" ht="31.5">
      <c r="A39" s="290" t="s">
        <v>88</v>
      </c>
      <c r="B39" s="290" t="s">
        <v>124</v>
      </c>
      <c r="C39" s="162" t="s">
        <v>30</v>
      </c>
      <c r="D39" s="73">
        <f t="shared" si="0"/>
        <v>6206.78</v>
      </c>
      <c r="E39" s="76">
        <f>SUM(E40:E45)</f>
        <v>83.8</v>
      </c>
      <c r="F39" s="182">
        <f t="shared" ref="F39:L39" si="9">SUM(F40:F45)</f>
        <v>6088.98</v>
      </c>
      <c r="G39" s="182">
        <f t="shared" si="9"/>
        <v>0</v>
      </c>
      <c r="H39" s="182">
        <f t="shared" si="9"/>
        <v>0.5</v>
      </c>
      <c r="I39" s="76">
        <f t="shared" si="9"/>
        <v>0.5</v>
      </c>
      <c r="J39" s="76">
        <f t="shared" si="9"/>
        <v>11</v>
      </c>
      <c r="K39" s="76">
        <f t="shared" si="9"/>
        <v>11</v>
      </c>
      <c r="L39" s="76">
        <f t="shared" si="9"/>
        <v>11</v>
      </c>
    </row>
    <row r="40" spans="1:12" s="72" customFormat="1" ht="31.5">
      <c r="A40" s="291"/>
      <c r="B40" s="291"/>
      <c r="C40" s="163" t="s">
        <v>35</v>
      </c>
      <c r="D40" s="73">
        <f t="shared" si="0"/>
        <v>0</v>
      </c>
      <c r="E40" s="74"/>
      <c r="F40" s="179"/>
      <c r="G40" s="179"/>
      <c r="H40" s="179"/>
      <c r="I40" s="79"/>
      <c r="J40" s="79"/>
      <c r="K40" s="79"/>
      <c r="L40" s="79"/>
    </row>
    <row r="41" spans="1:12" s="72" customFormat="1" ht="31.5">
      <c r="A41" s="291"/>
      <c r="B41" s="291"/>
      <c r="C41" s="62" t="s">
        <v>36</v>
      </c>
      <c r="D41" s="73">
        <f t="shared" si="0"/>
        <v>6088.98</v>
      </c>
      <c r="E41" s="78"/>
      <c r="F41" s="179">
        <f>обосн.!I24</f>
        <v>6088.98</v>
      </c>
      <c r="G41" s="183"/>
      <c r="H41" s="183"/>
      <c r="I41" s="78"/>
      <c r="J41" s="78"/>
      <c r="K41" s="78"/>
      <c r="L41" s="78"/>
    </row>
    <row r="42" spans="1:12" s="72" customFormat="1" ht="31.5">
      <c r="A42" s="291"/>
      <c r="B42" s="291"/>
      <c r="C42" s="62" t="s">
        <v>37</v>
      </c>
      <c r="D42" s="73">
        <f t="shared" si="0"/>
        <v>117.8</v>
      </c>
      <c r="E42" s="74">
        <f>обосн.!H22</f>
        <v>83.8</v>
      </c>
      <c r="F42" s="179"/>
      <c r="G42" s="179">
        <f>обосн.!J22</f>
        <v>0</v>
      </c>
      <c r="H42" s="179">
        <f>обосн.!K22</f>
        <v>0.5</v>
      </c>
      <c r="I42" s="74">
        <f>обосн.!L22</f>
        <v>0.5</v>
      </c>
      <c r="J42" s="74">
        <f>обосн.!M22</f>
        <v>11</v>
      </c>
      <c r="K42" s="74">
        <f>обосн.!N22</f>
        <v>11</v>
      </c>
      <c r="L42" s="74">
        <f>обосн.!O22</f>
        <v>11</v>
      </c>
    </row>
    <row r="43" spans="1:12" s="72" customFormat="1" ht="15" customHeight="1">
      <c r="A43" s="291"/>
      <c r="B43" s="291"/>
      <c r="C43" s="164" t="s">
        <v>6</v>
      </c>
      <c r="D43" s="73">
        <f t="shared" si="0"/>
        <v>0</v>
      </c>
      <c r="E43" s="74"/>
      <c r="F43" s="179"/>
      <c r="G43" s="179"/>
      <c r="H43" s="179"/>
      <c r="I43" s="79"/>
      <c r="J43" s="79"/>
      <c r="K43" s="79"/>
      <c r="L43" s="79"/>
    </row>
    <row r="44" spans="1:12" s="72" customFormat="1" ht="31.5">
      <c r="A44" s="291"/>
      <c r="B44" s="291"/>
      <c r="C44" s="62" t="s">
        <v>40</v>
      </c>
      <c r="D44" s="73">
        <f t="shared" si="0"/>
        <v>0</v>
      </c>
      <c r="E44" s="74"/>
      <c r="F44" s="179"/>
      <c r="G44" s="179"/>
      <c r="H44" s="179"/>
      <c r="I44" s="79"/>
      <c r="J44" s="79"/>
      <c r="K44" s="79"/>
      <c r="L44" s="79"/>
    </row>
    <row r="45" spans="1:12" s="72" customFormat="1" ht="31.5">
      <c r="A45" s="292"/>
      <c r="B45" s="292"/>
      <c r="C45" s="62" t="s">
        <v>39</v>
      </c>
      <c r="D45" s="73">
        <f t="shared" si="0"/>
        <v>0</v>
      </c>
      <c r="E45" s="74"/>
      <c r="F45" s="179"/>
      <c r="G45" s="179"/>
      <c r="H45" s="179"/>
      <c r="I45" s="79"/>
      <c r="J45" s="79"/>
      <c r="K45" s="79"/>
      <c r="L45" s="79"/>
    </row>
    <row r="46" spans="1:12" s="72" customFormat="1" ht="31.5">
      <c r="A46" s="290" t="s">
        <v>91</v>
      </c>
      <c r="B46" s="290" t="s">
        <v>129</v>
      </c>
      <c r="C46" s="162" t="s">
        <v>30</v>
      </c>
      <c r="D46" s="73">
        <f t="shared" si="0"/>
        <v>3</v>
      </c>
      <c r="E46" s="76">
        <f>SUM(E47:E52)</f>
        <v>0</v>
      </c>
      <c r="F46" s="182">
        <f t="shared" ref="F46:L46" si="10">SUM(F47:F52)</f>
        <v>0</v>
      </c>
      <c r="G46" s="182">
        <f t="shared" si="10"/>
        <v>0</v>
      </c>
      <c r="H46" s="182">
        <f t="shared" si="10"/>
        <v>0</v>
      </c>
      <c r="I46" s="76">
        <f t="shared" si="10"/>
        <v>0</v>
      </c>
      <c r="J46" s="76">
        <f t="shared" si="10"/>
        <v>1</v>
      </c>
      <c r="K46" s="76">
        <f t="shared" si="10"/>
        <v>1</v>
      </c>
      <c r="L46" s="76">
        <f t="shared" si="10"/>
        <v>1</v>
      </c>
    </row>
    <row r="47" spans="1:12" s="72" customFormat="1" ht="31.5">
      <c r="A47" s="291"/>
      <c r="B47" s="291"/>
      <c r="C47" s="163" t="s">
        <v>35</v>
      </c>
      <c r="D47" s="73">
        <f t="shared" si="0"/>
        <v>0</v>
      </c>
      <c r="E47" s="74"/>
      <c r="F47" s="179"/>
      <c r="G47" s="179"/>
      <c r="H47" s="179"/>
      <c r="I47" s="79"/>
      <c r="J47" s="79"/>
      <c r="K47" s="79"/>
      <c r="L47" s="79"/>
    </row>
    <row r="48" spans="1:12" s="72" customFormat="1" ht="31.5">
      <c r="A48" s="291"/>
      <c r="B48" s="291"/>
      <c r="C48" s="62" t="s">
        <v>36</v>
      </c>
      <c r="D48" s="73">
        <f t="shared" si="0"/>
        <v>0</v>
      </c>
      <c r="E48" s="78"/>
      <c r="F48" s="183"/>
      <c r="G48" s="183"/>
      <c r="H48" s="183"/>
      <c r="I48" s="78"/>
      <c r="J48" s="78"/>
      <c r="K48" s="78"/>
      <c r="L48" s="78"/>
    </row>
    <row r="49" spans="1:12" s="72" customFormat="1" ht="31.5">
      <c r="A49" s="291"/>
      <c r="B49" s="291"/>
      <c r="C49" s="62" t="s">
        <v>37</v>
      </c>
      <c r="D49" s="73">
        <f t="shared" si="0"/>
        <v>3</v>
      </c>
      <c r="E49" s="74">
        <f>обосн.!H26</f>
        <v>0</v>
      </c>
      <c r="F49" s="179">
        <f>обосн.!I26</f>
        <v>0</v>
      </c>
      <c r="G49" s="179">
        <f>обосн.!J26</f>
        <v>0</v>
      </c>
      <c r="H49" s="179">
        <f>обосн.!K26</f>
        <v>0</v>
      </c>
      <c r="I49" s="74">
        <f>обосн.!L26</f>
        <v>0</v>
      </c>
      <c r="J49" s="74">
        <f>обосн.!M26</f>
        <v>1</v>
      </c>
      <c r="K49" s="74">
        <f>обосн.!N26</f>
        <v>1</v>
      </c>
      <c r="L49" s="74">
        <f>обосн.!O26</f>
        <v>1</v>
      </c>
    </row>
    <row r="50" spans="1:12" s="72" customFormat="1" ht="14.25" customHeight="1">
      <c r="A50" s="291"/>
      <c r="B50" s="291"/>
      <c r="C50" s="164" t="s">
        <v>6</v>
      </c>
      <c r="D50" s="73">
        <f t="shared" si="0"/>
        <v>0</v>
      </c>
      <c r="E50" s="108"/>
      <c r="F50" s="179"/>
      <c r="G50" s="179"/>
      <c r="H50" s="179"/>
      <c r="I50" s="79"/>
      <c r="J50" s="79"/>
      <c r="K50" s="79"/>
      <c r="L50" s="79"/>
    </row>
    <row r="51" spans="1:12" s="72" customFormat="1" ht="31.5">
      <c r="A51" s="291"/>
      <c r="B51" s="291"/>
      <c r="C51" s="62" t="s">
        <v>40</v>
      </c>
      <c r="D51" s="73">
        <f t="shared" si="0"/>
        <v>0</v>
      </c>
      <c r="E51" s="74"/>
      <c r="F51" s="179"/>
      <c r="G51" s="179"/>
      <c r="H51" s="179"/>
      <c r="I51" s="79"/>
      <c r="J51" s="79"/>
      <c r="K51" s="79"/>
      <c r="L51" s="79"/>
    </row>
    <row r="52" spans="1:12" s="72" customFormat="1" ht="31.5">
      <c r="A52" s="292"/>
      <c r="B52" s="292"/>
      <c r="C52" s="62" t="s">
        <v>39</v>
      </c>
      <c r="D52" s="73">
        <f t="shared" si="0"/>
        <v>0</v>
      </c>
      <c r="E52" s="74"/>
      <c r="F52" s="179"/>
      <c r="G52" s="179"/>
      <c r="H52" s="179"/>
      <c r="I52" s="79"/>
      <c r="J52" s="79"/>
      <c r="K52" s="79"/>
      <c r="L52" s="79"/>
    </row>
    <row r="53" spans="1:12" s="72" customFormat="1" ht="31.5">
      <c r="A53" s="290" t="s">
        <v>92</v>
      </c>
      <c r="B53" s="290" t="s">
        <v>127</v>
      </c>
      <c r="C53" s="162" t="s">
        <v>30</v>
      </c>
      <c r="D53" s="73">
        <f t="shared" si="0"/>
        <v>1813.4299999999998</v>
      </c>
      <c r="E53" s="74">
        <f>SUM(E54:E59)</f>
        <v>599.9</v>
      </c>
      <c r="F53" s="179">
        <f t="shared" ref="F53:L53" si="11">SUM(F54:F59)</f>
        <v>520.53</v>
      </c>
      <c r="G53" s="179">
        <f t="shared" si="11"/>
        <v>687</v>
      </c>
      <c r="H53" s="179">
        <f t="shared" si="11"/>
        <v>0</v>
      </c>
      <c r="I53" s="74">
        <f t="shared" si="11"/>
        <v>0</v>
      </c>
      <c r="J53" s="74">
        <f t="shared" si="11"/>
        <v>2</v>
      </c>
      <c r="K53" s="74">
        <f t="shared" si="11"/>
        <v>2</v>
      </c>
      <c r="L53" s="74">
        <f t="shared" si="11"/>
        <v>2</v>
      </c>
    </row>
    <row r="54" spans="1:12" s="72" customFormat="1" ht="31.5">
      <c r="A54" s="291"/>
      <c r="B54" s="291"/>
      <c r="C54" s="163" t="s">
        <v>35</v>
      </c>
      <c r="D54" s="73">
        <f t="shared" si="0"/>
        <v>0</v>
      </c>
      <c r="E54" s="74"/>
      <c r="F54" s="179"/>
      <c r="G54" s="179"/>
      <c r="H54" s="179"/>
      <c r="I54" s="79"/>
      <c r="J54" s="79"/>
      <c r="K54" s="79"/>
      <c r="L54" s="79"/>
    </row>
    <row r="55" spans="1:12" s="72" customFormat="1" ht="31.5">
      <c r="A55" s="291"/>
      <c r="B55" s="291"/>
      <c r="C55" s="62" t="s">
        <v>36</v>
      </c>
      <c r="D55" s="73">
        <f t="shared" si="0"/>
        <v>0</v>
      </c>
      <c r="E55" s="74"/>
      <c r="F55" s="179"/>
      <c r="G55" s="179"/>
      <c r="H55" s="179"/>
      <c r="I55" s="79"/>
      <c r="J55" s="79"/>
      <c r="K55" s="79"/>
      <c r="L55" s="79"/>
    </row>
    <row r="56" spans="1:12" s="72" customFormat="1" ht="31.5">
      <c r="A56" s="291"/>
      <c r="B56" s="291"/>
      <c r="C56" s="62" t="s">
        <v>37</v>
      </c>
      <c r="D56" s="73">
        <f t="shared" si="0"/>
        <v>1813.4299999999998</v>
      </c>
      <c r="E56" s="74">
        <f>обосн.!H29</f>
        <v>599.9</v>
      </c>
      <c r="F56" s="179">
        <f>обосн.!I29</f>
        <v>520.53</v>
      </c>
      <c r="G56" s="179">
        <f>обосн.!J29</f>
        <v>687</v>
      </c>
      <c r="H56" s="179">
        <f>обосн.!K29</f>
        <v>0</v>
      </c>
      <c r="I56" s="74">
        <f>обосн.!L29</f>
        <v>0</v>
      </c>
      <c r="J56" s="74">
        <f>обосн.!M29</f>
        <v>2</v>
      </c>
      <c r="K56" s="74">
        <f>обосн.!N29</f>
        <v>2</v>
      </c>
      <c r="L56" s="74">
        <f>обосн.!O29</f>
        <v>2</v>
      </c>
    </row>
    <row r="57" spans="1:12" s="72" customFormat="1" ht="13.5" customHeight="1">
      <c r="A57" s="291"/>
      <c r="B57" s="291"/>
      <c r="C57" s="164" t="s">
        <v>6</v>
      </c>
      <c r="D57" s="73">
        <f t="shared" si="0"/>
        <v>0</v>
      </c>
      <c r="E57" s="74"/>
      <c r="F57" s="179"/>
      <c r="G57" s="179"/>
      <c r="H57" s="179"/>
      <c r="I57" s="79"/>
      <c r="J57" s="79"/>
      <c r="K57" s="79"/>
      <c r="L57" s="79"/>
    </row>
    <row r="58" spans="1:12" s="72" customFormat="1" ht="31.5">
      <c r="A58" s="291"/>
      <c r="B58" s="291"/>
      <c r="C58" s="62" t="s">
        <v>40</v>
      </c>
      <c r="D58" s="73">
        <f t="shared" si="0"/>
        <v>0</v>
      </c>
      <c r="E58" s="74"/>
      <c r="F58" s="179"/>
      <c r="G58" s="179"/>
      <c r="H58" s="179"/>
      <c r="I58" s="79"/>
      <c r="J58" s="79"/>
      <c r="K58" s="79"/>
      <c r="L58" s="79"/>
    </row>
    <row r="59" spans="1:12" s="72" customFormat="1" ht="31.5">
      <c r="A59" s="292"/>
      <c r="B59" s="292"/>
      <c r="C59" s="62" t="s">
        <v>39</v>
      </c>
      <c r="D59" s="73">
        <f t="shared" si="0"/>
        <v>0</v>
      </c>
      <c r="E59" s="74"/>
      <c r="F59" s="179"/>
      <c r="G59" s="179"/>
      <c r="H59" s="179"/>
      <c r="I59" s="79"/>
      <c r="J59" s="79"/>
      <c r="K59" s="79"/>
      <c r="L59" s="79"/>
    </row>
    <row r="60" spans="1:12" s="72" customFormat="1" ht="31.5">
      <c r="A60" s="290" t="s">
        <v>94</v>
      </c>
      <c r="B60" s="291" t="s">
        <v>131</v>
      </c>
      <c r="C60" s="162" t="s">
        <v>30</v>
      </c>
      <c r="D60" s="73">
        <f t="shared" si="0"/>
        <v>8.4</v>
      </c>
      <c r="E60" s="74">
        <f>SUM(E61:E66)</f>
        <v>0.4</v>
      </c>
      <c r="F60" s="179">
        <f>SUM(F61:F66)</f>
        <v>1</v>
      </c>
      <c r="G60" s="179">
        <f t="shared" ref="G60:L60" si="12">SUM(G61:G66)</f>
        <v>0</v>
      </c>
      <c r="H60" s="179">
        <f t="shared" si="12"/>
        <v>0.5</v>
      </c>
      <c r="I60" s="74">
        <f t="shared" si="12"/>
        <v>0.5</v>
      </c>
      <c r="J60" s="74">
        <f t="shared" si="12"/>
        <v>2</v>
      </c>
      <c r="K60" s="74">
        <f t="shared" si="12"/>
        <v>2</v>
      </c>
      <c r="L60" s="74">
        <f t="shared" si="12"/>
        <v>2</v>
      </c>
    </row>
    <row r="61" spans="1:12" s="72" customFormat="1" ht="31.5">
      <c r="A61" s="291"/>
      <c r="B61" s="291"/>
      <c r="C61" s="163" t="s">
        <v>35</v>
      </c>
      <c r="D61" s="73">
        <f t="shared" si="0"/>
        <v>0</v>
      </c>
      <c r="E61" s="74"/>
      <c r="F61" s="179"/>
      <c r="G61" s="179"/>
      <c r="H61" s="179"/>
      <c r="I61" s="79"/>
      <c r="J61" s="79"/>
      <c r="K61" s="79"/>
      <c r="L61" s="79"/>
    </row>
    <row r="62" spans="1:12" s="72" customFormat="1" ht="31.5">
      <c r="A62" s="291"/>
      <c r="B62" s="291"/>
      <c r="C62" s="62" t="s">
        <v>36</v>
      </c>
      <c r="D62" s="73">
        <f t="shared" si="0"/>
        <v>0</v>
      </c>
      <c r="E62" s="74"/>
      <c r="F62" s="179"/>
      <c r="G62" s="179"/>
      <c r="H62" s="179"/>
      <c r="I62" s="79"/>
      <c r="J62" s="79"/>
      <c r="K62" s="79"/>
      <c r="L62" s="79"/>
    </row>
    <row r="63" spans="1:12" s="72" customFormat="1" ht="31.5">
      <c r="A63" s="291"/>
      <c r="B63" s="291"/>
      <c r="C63" s="62" t="s">
        <v>37</v>
      </c>
      <c r="D63" s="73">
        <f t="shared" si="0"/>
        <v>8.4</v>
      </c>
      <c r="E63" s="74">
        <f>обосн.!H32</f>
        <v>0.4</v>
      </c>
      <c r="F63" s="179">
        <f>обосн.!I32</f>
        <v>1</v>
      </c>
      <c r="G63" s="179">
        <f>обосн.!J32</f>
        <v>0</v>
      </c>
      <c r="H63" s="179">
        <f>обосн.!K32</f>
        <v>0.5</v>
      </c>
      <c r="I63" s="74">
        <f>обосн.!L32</f>
        <v>0.5</v>
      </c>
      <c r="J63" s="74">
        <f>обосн.!M32</f>
        <v>2</v>
      </c>
      <c r="K63" s="74">
        <f>обосн.!N32</f>
        <v>2</v>
      </c>
      <c r="L63" s="74">
        <f>обосн.!O32</f>
        <v>2</v>
      </c>
    </row>
    <row r="64" spans="1:12" s="72" customFormat="1" ht="15" customHeight="1">
      <c r="A64" s="291"/>
      <c r="B64" s="291"/>
      <c r="C64" s="164" t="s">
        <v>6</v>
      </c>
      <c r="D64" s="73">
        <f t="shared" si="0"/>
        <v>0</v>
      </c>
      <c r="E64" s="74"/>
      <c r="F64" s="179"/>
      <c r="G64" s="179"/>
      <c r="H64" s="179"/>
      <c r="I64" s="79"/>
      <c r="J64" s="79"/>
      <c r="K64" s="79"/>
      <c r="L64" s="79"/>
    </row>
    <row r="65" spans="1:12" s="72" customFormat="1" ht="31.5">
      <c r="A65" s="291"/>
      <c r="B65" s="291"/>
      <c r="C65" s="62" t="s">
        <v>40</v>
      </c>
      <c r="D65" s="73">
        <f t="shared" si="0"/>
        <v>0</v>
      </c>
      <c r="E65" s="74"/>
      <c r="F65" s="179"/>
      <c r="G65" s="179"/>
      <c r="H65" s="179"/>
      <c r="I65" s="79"/>
      <c r="J65" s="79"/>
      <c r="K65" s="79"/>
      <c r="L65" s="79"/>
    </row>
    <row r="66" spans="1:12" s="72" customFormat="1" ht="31.5">
      <c r="A66" s="292"/>
      <c r="B66" s="292"/>
      <c r="C66" s="62" t="s">
        <v>39</v>
      </c>
      <c r="D66" s="73">
        <f t="shared" si="0"/>
        <v>0</v>
      </c>
      <c r="E66" s="74"/>
      <c r="F66" s="179"/>
      <c r="G66" s="179"/>
      <c r="H66" s="179"/>
      <c r="I66" s="79"/>
      <c r="J66" s="79"/>
      <c r="K66" s="79"/>
      <c r="L66" s="79"/>
    </row>
    <row r="67" spans="1:12" s="72" customFormat="1" ht="31.5">
      <c r="A67" s="290" t="s">
        <v>95</v>
      </c>
      <c r="B67" s="290" t="s">
        <v>134</v>
      </c>
      <c r="C67" s="162" t="s">
        <v>30</v>
      </c>
      <c r="D67" s="73">
        <f t="shared" si="0"/>
        <v>17.7</v>
      </c>
      <c r="E67" s="74">
        <f>SUM(E68:E73)</f>
        <v>1.6</v>
      </c>
      <c r="F67" s="179">
        <f t="shared" ref="F67:L67" si="13">SUM(F68:F73)</f>
        <v>5.0999999999999996</v>
      </c>
      <c r="G67" s="179">
        <f t="shared" si="13"/>
        <v>0</v>
      </c>
      <c r="H67" s="179">
        <f t="shared" si="13"/>
        <v>1</v>
      </c>
      <c r="I67" s="74">
        <f t="shared" si="13"/>
        <v>1</v>
      </c>
      <c r="J67" s="74">
        <f t="shared" si="13"/>
        <v>3</v>
      </c>
      <c r="K67" s="74">
        <f t="shared" si="13"/>
        <v>3</v>
      </c>
      <c r="L67" s="74">
        <f t="shared" si="13"/>
        <v>3</v>
      </c>
    </row>
    <row r="68" spans="1:12" s="72" customFormat="1" ht="31.5">
      <c r="A68" s="291"/>
      <c r="B68" s="291"/>
      <c r="C68" s="163" t="s">
        <v>35</v>
      </c>
      <c r="D68" s="73">
        <f t="shared" si="0"/>
        <v>0</v>
      </c>
      <c r="E68" s="74"/>
      <c r="F68" s="179"/>
      <c r="G68" s="179"/>
      <c r="H68" s="179"/>
      <c r="I68" s="79"/>
      <c r="J68" s="79"/>
      <c r="K68" s="79"/>
      <c r="L68" s="79"/>
    </row>
    <row r="69" spans="1:12" s="72" customFormat="1" ht="31.5">
      <c r="A69" s="291"/>
      <c r="B69" s="291"/>
      <c r="C69" s="62" t="s">
        <v>36</v>
      </c>
      <c r="D69" s="73">
        <f t="shared" si="0"/>
        <v>0</v>
      </c>
      <c r="E69" s="74"/>
      <c r="F69" s="179"/>
      <c r="G69" s="179"/>
      <c r="H69" s="179"/>
      <c r="I69" s="79"/>
      <c r="J69" s="79"/>
      <c r="K69" s="79"/>
      <c r="L69" s="79"/>
    </row>
    <row r="70" spans="1:12" s="72" customFormat="1" ht="31.5">
      <c r="A70" s="291"/>
      <c r="B70" s="291"/>
      <c r="C70" s="62" t="s">
        <v>37</v>
      </c>
      <c r="D70" s="73">
        <f t="shared" si="0"/>
        <v>17.7</v>
      </c>
      <c r="E70" s="74">
        <f>обосн.!H35</f>
        <v>1.6</v>
      </c>
      <c r="F70" s="179">
        <f>обосн.!I35</f>
        <v>5.0999999999999996</v>
      </c>
      <c r="G70" s="179">
        <f>обосн.!J35</f>
        <v>0</v>
      </c>
      <c r="H70" s="179">
        <f>обосн.!K35</f>
        <v>1</v>
      </c>
      <c r="I70" s="74">
        <f>обосн.!L35</f>
        <v>1</v>
      </c>
      <c r="J70" s="74">
        <f>обосн.!M35</f>
        <v>3</v>
      </c>
      <c r="K70" s="74">
        <f>обосн.!N35</f>
        <v>3</v>
      </c>
      <c r="L70" s="74">
        <f>обосн.!O35</f>
        <v>3</v>
      </c>
    </row>
    <row r="71" spans="1:12" s="72" customFormat="1" ht="15" customHeight="1">
      <c r="A71" s="291"/>
      <c r="B71" s="291"/>
      <c r="C71" s="164" t="s">
        <v>6</v>
      </c>
      <c r="D71" s="73">
        <f t="shared" si="0"/>
        <v>0</v>
      </c>
      <c r="E71" s="74"/>
      <c r="F71" s="179"/>
      <c r="G71" s="179"/>
      <c r="H71" s="179"/>
      <c r="I71" s="79"/>
      <c r="J71" s="79"/>
      <c r="K71" s="79"/>
      <c r="L71" s="79"/>
    </row>
    <row r="72" spans="1:12" s="72" customFormat="1" ht="31.5">
      <c r="A72" s="291"/>
      <c r="B72" s="291"/>
      <c r="C72" s="62" t="s">
        <v>40</v>
      </c>
      <c r="D72" s="73">
        <f t="shared" si="0"/>
        <v>0</v>
      </c>
      <c r="E72" s="74"/>
      <c r="F72" s="179"/>
      <c r="G72" s="179"/>
      <c r="H72" s="179"/>
      <c r="I72" s="79"/>
      <c r="J72" s="79"/>
      <c r="K72" s="79"/>
      <c r="L72" s="79"/>
    </row>
    <row r="73" spans="1:12" s="72" customFormat="1" ht="31.5">
      <c r="A73" s="292"/>
      <c r="B73" s="292"/>
      <c r="C73" s="62" t="s">
        <v>39</v>
      </c>
      <c r="D73" s="73">
        <f t="shared" ref="D73:D136" si="14">SUM(E73:L73)</f>
        <v>0</v>
      </c>
      <c r="E73" s="74"/>
      <c r="F73" s="179"/>
      <c r="G73" s="179"/>
      <c r="H73" s="179"/>
      <c r="I73" s="79"/>
      <c r="J73" s="79"/>
      <c r="K73" s="79"/>
      <c r="L73" s="79"/>
    </row>
    <row r="74" spans="1:12" s="72" customFormat="1" ht="31.5">
      <c r="A74" s="290" t="s">
        <v>139</v>
      </c>
      <c r="B74" s="290" t="s">
        <v>191</v>
      </c>
      <c r="C74" s="162" t="s">
        <v>30</v>
      </c>
      <c r="D74" s="73">
        <f t="shared" si="14"/>
        <v>121.4</v>
      </c>
      <c r="E74" s="76">
        <f>SUM(E75:E80)</f>
        <v>33.6</v>
      </c>
      <c r="F74" s="182">
        <f t="shared" ref="F74:L74" si="15">SUM(F75:F80)</f>
        <v>16.399999999999999</v>
      </c>
      <c r="G74" s="182">
        <f t="shared" si="15"/>
        <v>44.4</v>
      </c>
      <c r="H74" s="182">
        <f t="shared" si="15"/>
        <v>6</v>
      </c>
      <c r="I74" s="76">
        <f t="shared" si="15"/>
        <v>6</v>
      </c>
      <c r="J74" s="76">
        <f t="shared" si="15"/>
        <v>5</v>
      </c>
      <c r="K74" s="76">
        <f t="shared" si="15"/>
        <v>5</v>
      </c>
      <c r="L74" s="76">
        <f t="shared" si="15"/>
        <v>5</v>
      </c>
    </row>
    <row r="75" spans="1:12" s="72" customFormat="1" ht="31.5">
      <c r="A75" s="291"/>
      <c r="B75" s="291"/>
      <c r="C75" s="163" t="s">
        <v>35</v>
      </c>
      <c r="D75" s="73">
        <f t="shared" si="14"/>
        <v>0</v>
      </c>
      <c r="E75" s="74"/>
      <c r="F75" s="179"/>
      <c r="G75" s="179"/>
      <c r="H75" s="179"/>
      <c r="I75" s="79"/>
      <c r="J75" s="79"/>
      <c r="K75" s="79"/>
      <c r="L75" s="79"/>
    </row>
    <row r="76" spans="1:12" s="72" customFormat="1" ht="31.5">
      <c r="A76" s="291"/>
      <c r="B76" s="291"/>
      <c r="C76" s="62" t="s">
        <v>36</v>
      </c>
      <c r="D76" s="73">
        <f t="shared" si="14"/>
        <v>0</v>
      </c>
      <c r="E76" s="78"/>
      <c r="F76" s="183"/>
      <c r="G76" s="183"/>
      <c r="H76" s="183"/>
      <c r="I76" s="77"/>
      <c r="J76" s="78"/>
      <c r="K76" s="78"/>
      <c r="L76" s="78"/>
    </row>
    <row r="77" spans="1:12" s="72" customFormat="1" ht="31.5">
      <c r="A77" s="291"/>
      <c r="B77" s="291"/>
      <c r="C77" s="62" t="s">
        <v>37</v>
      </c>
      <c r="D77" s="73">
        <f t="shared" si="14"/>
        <v>121.4</v>
      </c>
      <c r="E77" s="74">
        <f>обосн.!H38</f>
        <v>33.6</v>
      </c>
      <c r="F77" s="179">
        <f>обосн.!I38</f>
        <v>16.399999999999999</v>
      </c>
      <c r="G77" s="179">
        <f>обосн.!J38</f>
        <v>44.4</v>
      </c>
      <c r="H77" s="179">
        <f>обосн.!K38</f>
        <v>6</v>
      </c>
      <c r="I77" s="74">
        <f>обосн.!L42+обосн.!L40</f>
        <v>6</v>
      </c>
      <c r="J77" s="74">
        <f>обосн.!M38</f>
        <v>5</v>
      </c>
      <c r="K77" s="74">
        <f>обосн.!N38</f>
        <v>5</v>
      </c>
      <c r="L77" s="74">
        <f>обосн.!O38</f>
        <v>5</v>
      </c>
    </row>
    <row r="78" spans="1:12" s="72" customFormat="1" ht="12.75" customHeight="1">
      <c r="A78" s="291"/>
      <c r="B78" s="291"/>
      <c r="C78" s="164" t="s">
        <v>6</v>
      </c>
      <c r="D78" s="73">
        <f t="shared" si="14"/>
        <v>0</v>
      </c>
      <c r="E78" s="74"/>
      <c r="F78" s="179"/>
      <c r="G78" s="179"/>
      <c r="H78" s="179"/>
      <c r="I78" s="79"/>
      <c r="J78" s="79"/>
      <c r="K78" s="79"/>
      <c r="L78" s="79"/>
    </row>
    <row r="79" spans="1:12" s="72" customFormat="1" ht="31.5">
      <c r="A79" s="291"/>
      <c r="B79" s="291"/>
      <c r="C79" s="62" t="s">
        <v>40</v>
      </c>
      <c r="D79" s="73">
        <f t="shared" si="14"/>
        <v>0</v>
      </c>
      <c r="E79" s="74"/>
      <c r="F79" s="179"/>
      <c r="G79" s="179"/>
      <c r="H79" s="179"/>
      <c r="I79" s="79"/>
      <c r="J79" s="79"/>
      <c r="K79" s="79"/>
      <c r="L79" s="79"/>
    </row>
    <row r="80" spans="1:12" s="72" customFormat="1" ht="31.5">
      <c r="A80" s="292"/>
      <c r="B80" s="292"/>
      <c r="C80" s="62" t="s">
        <v>39</v>
      </c>
      <c r="D80" s="73">
        <f t="shared" si="14"/>
        <v>0</v>
      </c>
      <c r="E80" s="74"/>
      <c r="F80" s="179"/>
      <c r="G80" s="179"/>
      <c r="H80" s="179"/>
      <c r="I80" s="79"/>
      <c r="J80" s="79"/>
      <c r="K80" s="79"/>
      <c r="L80" s="79"/>
    </row>
    <row r="81" spans="1:12" s="72" customFormat="1" ht="31.5">
      <c r="A81" s="290" t="s">
        <v>140</v>
      </c>
      <c r="B81" s="290" t="s">
        <v>221</v>
      </c>
      <c r="C81" s="162" t="s">
        <v>30</v>
      </c>
      <c r="D81" s="73">
        <f t="shared" si="14"/>
        <v>1929</v>
      </c>
      <c r="E81" s="76">
        <f>SUM(E82:E87)</f>
        <v>100.4</v>
      </c>
      <c r="F81" s="182">
        <f t="shared" ref="F81:L81" si="16">SUM(F82:F87)</f>
        <v>619.9</v>
      </c>
      <c r="G81" s="182">
        <f t="shared" si="16"/>
        <v>1203.2</v>
      </c>
      <c r="H81" s="182">
        <f t="shared" si="16"/>
        <v>1.5</v>
      </c>
      <c r="I81" s="76">
        <f t="shared" si="16"/>
        <v>1</v>
      </c>
      <c r="J81" s="76">
        <f t="shared" si="16"/>
        <v>1</v>
      </c>
      <c r="K81" s="76">
        <f t="shared" si="16"/>
        <v>1</v>
      </c>
      <c r="L81" s="76">
        <f t="shared" si="16"/>
        <v>1</v>
      </c>
    </row>
    <row r="82" spans="1:12" s="72" customFormat="1" ht="31.5">
      <c r="A82" s="291"/>
      <c r="B82" s="291"/>
      <c r="C82" s="163" t="s">
        <v>35</v>
      </c>
      <c r="D82" s="73">
        <f t="shared" si="14"/>
        <v>0</v>
      </c>
      <c r="E82" s="74"/>
      <c r="F82" s="179"/>
      <c r="G82" s="179"/>
      <c r="H82" s="179"/>
      <c r="I82" s="79"/>
      <c r="J82" s="79"/>
      <c r="K82" s="79"/>
      <c r="L82" s="79"/>
    </row>
    <row r="83" spans="1:12" s="72" customFormat="1" ht="31.5">
      <c r="A83" s="291"/>
      <c r="B83" s="291"/>
      <c r="C83" s="62" t="s">
        <v>36</v>
      </c>
      <c r="D83" s="73">
        <f t="shared" si="14"/>
        <v>556.5</v>
      </c>
      <c r="E83" s="78"/>
      <c r="F83" s="183">
        <v>556.5</v>
      </c>
      <c r="G83" s="183"/>
      <c r="H83" s="183"/>
      <c r="I83" s="78"/>
      <c r="J83" s="78"/>
      <c r="K83" s="78"/>
      <c r="L83" s="78"/>
    </row>
    <row r="84" spans="1:12" s="72" customFormat="1" ht="31.5">
      <c r="A84" s="291"/>
      <c r="B84" s="291"/>
      <c r="C84" s="62" t="s">
        <v>37</v>
      </c>
      <c r="D84" s="73">
        <f t="shared" si="14"/>
        <v>1372.5</v>
      </c>
      <c r="E84" s="74">
        <f>обосн.!H43</f>
        <v>100.4</v>
      </c>
      <c r="F84" s="179">
        <v>63.4</v>
      </c>
      <c r="G84" s="179">
        <f>обосн.!J43</f>
        <v>1203.2</v>
      </c>
      <c r="H84" s="179">
        <f>обосн.!K43</f>
        <v>1.5</v>
      </c>
      <c r="I84" s="74">
        <f>обосн.!L43</f>
        <v>1</v>
      </c>
      <c r="J84" s="74">
        <f>обосн.!M43</f>
        <v>1</v>
      </c>
      <c r="K84" s="74">
        <f>обосн.!N43</f>
        <v>1</v>
      </c>
      <c r="L84" s="74">
        <f>обосн.!O43</f>
        <v>1</v>
      </c>
    </row>
    <row r="85" spans="1:12" s="72" customFormat="1" ht="12.75" customHeight="1">
      <c r="A85" s="291"/>
      <c r="B85" s="291"/>
      <c r="C85" s="164" t="s">
        <v>6</v>
      </c>
      <c r="D85" s="73">
        <f t="shared" si="14"/>
        <v>0</v>
      </c>
      <c r="E85" s="74"/>
      <c r="F85" s="179"/>
      <c r="G85" s="179"/>
      <c r="H85" s="179"/>
      <c r="I85" s="79"/>
      <c r="J85" s="79"/>
      <c r="K85" s="79"/>
      <c r="L85" s="79"/>
    </row>
    <row r="86" spans="1:12" s="72" customFormat="1" ht="31.5">
      <c r="A86" s="291"/>
      <c r="B86" s="291"/>
      <c r="C86" s="62" t="s">
        <v>40</v>
      </c>
      <c r="D86" s="73">
        <f t="shared" si="14"/>
        <v>0</v>
      </c>
      <c r="E86" s="74"/>
      <c r="F86" s="179"/>
      <c r="G86" s="179"/>
      <c r="H86" s="179"/>
      <c r="I86" s="79"/>
      <c r="J86" s="79"/>
      <c r="K86" s="79"/>
      <c r="L86" s="79"/>
    </row>
    <row r="87" spans="1:12" s="72" customFormat="1" ht="31.5">
      <c r="A87" s="292"/>
      <c r="B87" s="292"/>
      <c r="C87" s="62" t="s">
        <v>39</v>
      </c>
      <c r="D87" s="73">
        <f t="shared" si="14"/>
        <v>0</v>
      </c>
      <c r="E87" s="74"/>
      <c r="F87" s="179"/>
      <c r="G87" s="179"/>
      <c r="H87" s="179"/>
      <c r="I87" s="79"/>
      <c r="J87" s="79"/>
      <c r="K87" s="79"/>
      <c r="L87" s="79"/>
    </row>
    <row r="88" spans="1:12" s="72" customFormat="1" ht="31.5">
      <c r="A88" s="290" t="s">
        <v>230</v>
      </c>
      <c r="B88" s="290" t="s">
        <v>239</v>
      </c>
      <c r="C88" s="162" t="s">
        <v>30</v>
      </c>
      <c r="D88" s="73">
        <f t="shared" si="14"/>
        <v>0</v>
      </c>
      <c r="E88" s="76">
        <f>SUM(E89:E94)</f>
        <v>0</v>
      </c>
      <c r="F88" s="182">
        <f t="shared" ref="F88:L88" si="17">SUM(F89:F94)</f>
        <v>0</v>
      </c>
      <c r="G88" s="182">
        <f t="shared" si="17"/>
        <v>0</v>
      </c>
      <c r="H88" s="182">
        <f t="shared" si="17"/>
        <v>0</v>
      </c>
      <c r="I88" s="76">
        <f t="shared" si="17"/>
        <v>0</v>
      </c>
      <c r="J88" s="76">
        <f t="shared" si="17"/>
        <v>0</v>
      </c>
      <c r="K88" s="76">
        <f t="shared" si="17"/>
        <v>0</v>
      </c>
      <c r="L88" s="76">
        <f t="shared" si="17"/>
        <v>0</v>
      </c>
    </row>
    <row r="89" spans="1:12" s="72" customFormat="1" ht="31.5">
      <c r="A89" s="291"/>
      <c r="B89" s="291"/>
      <c r="C89" s="163" t="s">
        <v>35</v>
      </c>
      <c r="D89" s="73">
        <f t="shared" si="14"/>
        <v>0</v>
      </c>
      <c r="E89" s="74"/>
      <c r="F89" s="179"/>
      <c r="G89" s="179"/>
      <c r="H89" s="179"/>
      <c r="I89" s="79"/>
      <c r="J89" s="79"/>
      <c r="K89" s="79"/>
      <c r="L89" s="79"/>
    </row>
    <row r="90" spans="1:12" s="72" customFormat="1" ht="31.5">
      <c r="A90" s="291"/>
      <c r="B90" s="291"/>
      <c r="C90" s="62" t="s">
        <v>36</v>
      </c>
      <c r="D90" s="73">
        <f t="shared" si="14"/>
        <v>0</v>
      </c>
      <c r="E90" s="78"/>
      <c r="F90" s="183"/>
      <c r="G90" s="183"/>
      <c r="H90" s="183"/>
      <c r="I90" s="78"/>
      <c r="J90" s="78"/>
      <c r="K90" s="78"/>
      <c r="L90" s="78"/>
    </row>
    <row r="91" spans="1:12" s="72" customFormat="1" ht="31.5">
      <c r="A91" s="291"/>
      <c r="B91" s="291"/>
      <c r="C91" s="62" t="s">
        <v>37</v>
      </c>
      <c r="D91" s="73">
        <f t="shared" si="14"/>
        <v>0</v>
      </c>
      <c r="E91" s="74">
        <f>обосн.!H47</f>
        <v>0</v>
      </c>
      <c r="F91" s="179">
        <f>обосн.!I47</f>
        <v>0</v>
      </c>
      <c r="G91" s="179">
        <f>обосн.!J47</f>
        <v>0</v>
      </c>
      <c r="H91" s="179">
        <f>обосн.!K47</f>
        <v>0</v>
      </c>
      <c r="I91" s="74">
        <f>обосн.!L47</f>
        <v>0</v>
      </c>
      <c r="J91" s="74">
        <f>обосн.!M47</f>
        <v>0</v>
      </c>
      <c r="K91" s="74">
        <f>обосн.!N47</f>
        <v>0</v>
      </c>
      <c r="L91" s="74">
        <f>обосн.!O47</f>
        <v>0</v>
      </c>
    </row>
    <row r="92" spans="1:12" s="72" customFormat="1" ht="12.75" customHeight="1">
      <c r="A92" s="291"/>
      <c r="B92" s="291"/>
      <c r="C92" s="164" t="s">
        <v>6</v>
      </c>
      <c r="D92" s="73">
        <f t="shared" si="14"/>
        <v>0</v>
      </c>
      <c r="E92" s="74"/>
      <c r="F92" s="179"/>
      <c r="G92" s="179"/>
      <c r="H92" s="179"/>
      <c r="I92" s="79"/>
      <c r="J92" s="79"/>
      <c r="K92" s="79"/>
      <c r="L92" s="79"/>
    </row>
    <row r="93" spans="1:12" s="72" customFormat="1" ht="31.5">
      <c r="A93" s="291"/>
      <c r="B93" s="291"/>
      <c r="C93" s="62" t="s">
        <v>40</v>
      </c>
      <c r="D93" s="73">
        <f t="shared" si="14"/>
        <v>0</v>
      </c>
      <c r="E93" s="74"/>
      <c r="F93" s="179"/>
      <c r="G93" s="179"/>
      <c r="H93" s="179"/>
      <c r="I93" s="79"/>
      <c r="J93" s="79"/>
      <c r="K93" s="79"/>
      <c r="L93" s="79"/>
    </row>
    <row r="94" spans="1:12" s="72" customFormat="1" ht="31.5">
      <c r="A94" s="292"/>
      <c r="B94" s="292"/>
      <c r="C94" s="62" t="s">
        <v>39</v>
      </c>
      <c r="D94" s="73">
        <f t="shared" si="14"/>
        <v>0</v>
      </c>
      <c r="E94" s="74"/>
      <c r="F94" s="179"/>
      <c r="G94" s="179"/>
      <c r="H94" s="179"/>
      <c r="I94" s="79"/>
      <c r="J94" s="79"/>
      <c r="K94" s="79"/>
      <c r="L94" s="79"/>
    </row>
    <row r="95" spans="1:12" s="72" customFormat="1" ht="31.5">
      <c r="A95" s="290" t="s">
        <v>236</v>
      </c>
      <c r="B95" s="290" t="s">
        <v>237</v>
      </c>
      <c r="C95" s="162" t="s">
        <v>30</v>
      </c>
      <c r="D95" s="73">
        <f t="shared" si="14"/>
        <v>5</v>
      </c>
      <c r="E95" s="76">
        <f>SUM(E96:E101)</f>
        <v>0.5</v>
      </c>
      <c r="F95" s="182">
        <f t="shared" ref="F95:L95" si="18">SUM(F96:F101)</f>
        <v>0.5</v>
      </c>
      <c r="G95" s="182">
        <f t="shared" si="18"/>
        <v>0</v>
      </c>
      <c r="H95" s="182">
        <f t="shared" si="18"/>
        <v>0.5</v>
      </c>
      <c r="I95" s="76">
        <f t="shared" si="18"/>
        <v>0.5</v>
      </c>
      <c r="J95" s="76">
        <f t="shared" si="18"/>
        <v>1</v>
      </c>
      <c r="K95" s="76">
        <f t="shared" si="18"/>
        <v>1</v>
      </c>
      <c r="L95" s="76">
        <f t="shared" si="18"/>
        <v>1</v>
      </c>
    </row>
    <row r="96" spans="1:12" s="72" customFormat="1" ht="31.5">
      <c r="A96" s="291"/>
      <c r="B96" s="291"/>
      <c r="C96" s="163" t="s">
        <v>35</v>
      </c>
      <c r="D96" s="73">
        <f t="shared" si="14"/>
        <v>0</v>
      </c>
      <c r="E96" s="74"/>
      <c r="F96" s="179"/>
      <c r="G96" s="179"/>
      <c r="H96" s="179"/>
      <c r="I96" s="79"/>
      <c r="J96" s="79"/>
      <c r="K96" s="79"/>
      <c r="L96" s="79"/>
    </row>
    <row r="97" spans="1:12" s="72" customFormat="1" ht="31.5">
      <c r="A97" s="291"/>
      <c r="B97" s="291"/>
      <c r="C97" s="62" t="s">
        <v>36</v>
      </c>
      <c r="D97" s="73">
        <f t="shared" si="14"/>
        <v>0</v>
      </c>
      <c r="E97" s="78"/>
      <c r="F97" s="183"/>
      <c r="G97" s="183"/>
      <c r="H97" s="183"/>
      <c r="I97" s="78"/>
      <c r="J97" s="78"/>
      <c r="K97" s="78"/>
      <c r="L97" s="78"/>
    </row>
    <row r="98" spans="1:12" s="72" customFormat="1" ht="31.5">
      <c r="A98" s="291"/>
      <c r="B98" s="291"/>
      <c r="C98" s="62" t="s">
        <v>37</v>
      </c>
      <c r="D98" s="73">
        <f t="shared" si="14"/>
        <v>5</v>
      </c>
      <c r="E98" s="74">
        <f>обосн.!H52</f>
        <v>0.5</v>
      </c>
      <c r="F98" s="179">
        <f>обосн.!I52</f>
        <v>0.5</v>
      </c>
      <c r="G98" s="179">
        <f>обосн.!J52</f>
        <v>0</v>
      </c>
      <c r="H98" s="179">
        <f>обосн.!K52</f>
        <v>0.5</v>
      </c>
      <c r="I98" s="74">
        <f>обосн.!L52</f>
        <v>0.5</v>
      </c>
      <c r="J98" s="74">
        <f>обосн.!M52</f>
        <v>1</v>
      </c>
      <c r="K98" s="74">
        <f>обосн.!N52</f>
        <v>1</v>
      </c>
      <c r="L98" s="74">
        <f>обосн.!O52</f>
        <v>1</v>
      </c>
    </row>
    <row r="99" spans="1:12" s="72" customFormat="1" ht="12.75" customHeight="1">
      <c r="A99" s="291"/>
      <c r="B99" s="291"/>
      <c r="C99" s="164" t="s">
        <v>6</v>
      </c>
      <c r="D99" s="73">
        <f t="shared" si="14"/>
        <v>0</v>
      </c>
      <c r="E99" s="74"/>
      <c r="F99" s="179"/>
      <c r="G99" s="179"/>
      <c r="H99" s="179"/>
      <c r="I99" s="79"/>
      <c r="J99" s="79"/>
      <c r="K99" s="79"/>
      <c r="L99" s="79"/>
    </row>
    <row r="100" spans="1:12" s="72" customFormat="1" ht="31.5">
      <c r="A100" s="291"/>
      <c r="B100" s="291"/>
      <c r="C100" s="62" t="s">
        <v>40</v>
      </c>
      <c r="D100" s="73">
        <f t="shared" si="14"/>
        <v>0</v>
      </c>
      <c r="E100" s="74"/>
      <c r="F100" s="179"/>
      <c r="G100" s="179"/>
      <c r="H100" s="179"/>
      <c r="I100" s="79"/>
      <c r="J100" s="79"/>
      <c r="K100" s="79"/>
      <c r="L100" s="79"/>
    </row>
    <row r="101" spans="1:12" s="72" customFormat="1" ht="31.5">
      <c r="A101" s="292"/>
      <c r="B101" s="292"/>
      <c r="C101" s="62" t="s">
        <v>39</v>
      </c>
      <c r="D101" s="73">
        <f t="shared" si="14"/>
        <v>0</v>
      </c>
      <c r="E101" s="74"/>
      <c r="F101" s="179"/>
      <c r="G101" s="179"/>
      <c r="H101" s="179"/>
      <c r="I101" s="79"/>
      <c r="J101" s="79"/>
      <c r="K101" s="79"/>
      <c r="L101" s="79"/>
    </row>
    <row r="102" spans="1:12" s="72" customFormat="1" ht="15" customHeight="1">
      <c r="A102" s="296" t="s">
        <v>96</v>
      </c>
      <c r="B102" s="299" t="s">
        <v>196</v>
      </c>
      <c r="C102" s="94" t="s">
        <v>30</v>
      </c>
      <c r="D102" s="73">
        <f t="shared" si="14"/>
        <v>3946.6000000000004</v>
      </c>
      <c r="E102" s="158">
        <f>SUM(E103:E108)</f>
        <v>1384.2</v>
      </c>
      <c r="F102" s="180">
        <f t="shared" ref="F102:L102" si="19">SUM(F103:F108)</f>
        <v>0</v>
      </c>
      <c r="G102" s="180">
        <f t="shared" si="19"/>
        <v>1962.4</v>
      </c>
      <c r="H102" s="180">
        <f t="shared" si="19"/>
        <v>300</v>
      </c>
      <c r="I102" s="158">
        <f t="shared" si="19"/>
        <v>300</v>
      </c>
      <c r="J102" s="158">
        <f t="shared" si="19"/>
        <v>0</v>
      </c>
      <c r="K102" s="158">
        <f t="shared" si="19"/>
        <v>0</v>
      </c>
      <c r="L102" s="158">
        <f t="shared" si="19"/>
        <v>0</v>
      </c>
    </row>
    <row r="103" spans="1:12" s="72" customFormat="1" ht="31.5">
      <c r="A103" s="297"/>
      <c r="B103" s="300"/>
      <c r="C103" s="159" t="s">
        <v>35</v>
      </c>
      <c r="D103" s="73">
        <f t="shared" si="14"/>
        <v>0</v>
      </c>
      <c r="E103" s="75">
        <f>E111+E118+E125</f>
        <v>0</v>
      </c>
      <c r="F103" s="181">
        <f t="shared" ref="F103:L103" si="20">F111+F118+F125</f>
        <v>0</v>
      </c>
      <c r="G103" s="181">
        <f t="shared" si="20"/>
        <v>0</v>
      </c>
      <c r="H103" s="181">
        <f t="shared" si="20"/>
        <v>0</v>
      </c>
      <c r="I103" s="75">
        <f t="shared" si="20"/>
        <v>0</v>
      </c>
      <c r="J103" s="75">
        <f t="shared" si="20"/>
        <v>0</v>
      </c>
      <c r="K103" s="75">
        <f t="shared" si="20"/>
        <v>0</v>
      </c>
      <c r="L103" s="75">
        <f t="shared" si="20"/>
        <v>0</v>
      </c>
    </row>
    <row r="104" spans="1:12" s="72" customFormat="1" ht="31.5">
      <c r="A104" s="297"/>
      <c r="B104" s="300"/>
      <c r="C104" s="63" t="s">
        <v>36</v>
      </c>
      <c r="D104" s="73">
        <f t="shared" si="14"/>
        <v>0</v>
      </c>
      <c r="E104" s="75">
        <f t="shared" ref="E104:L108" si="21">E112+E119+E126</f>
        <v>0</v>
      </c>
      <c r="F104" s="181">
        <f t="shared" si="21"/>
        <v>0</v>
      </c>
      <c r="G104" s="181">
        <f t="shared" si="21"/>
        <v>0</v>
      </c>
      <c r="H104" s="181">
        <f t="shared" si="21"/>
        <v>0</v>
      </c>
      <c r="I104" s="75">
        <f t="shared" si="21"/>
        <v>0</v>
      </c>
      <c r="J104" s="75">
        <f t="shared" si="21"/>
        <v>0</v>
      </c>
      <c r="K104" s="75">
        <f t="shared" si="21"/>
        <v>0</v>
      </c>
      <c r="L104" s="75">
        <f t="shared" si="21"/>
        <v>0</v>
      </c>
    </row>
    <row r="105" spans="1:12" s="72" customFormat="1" ht="31.5">
      <c r="A105" s="297"/>
      <c r="B105" s="300"/>
      <c r="C105" s="63" t="s">
        <v>37</v>
      </c>
      <c r="D105" s="73">
        <f t="shared" si="14"/>
        <v>3946.6000000000004</v>
      </c>
      <c r="E105" s="75">
        <f t="shared" si="21"/>
        <v>1384.2</v>
      </c>
      <c r="F105" s="181">
        <f t="shared" si="21"/>
        <v>0</v>
      </c>
      <c r="G105" s="181">
        <f t="shared" si="21"/>
        <v>1962.4</v>
      </c>
      <c r="H105" s="181">
        <f t="shared" si="21"/>
        <v>300</v>
      </c>
      <c r="I105" s="75">
        <f t="shared" si="21"/>
        <v>300</v>
      </c>
      <c r="J105" s="75">
        <f t="shared" si="21"/>
        <v>0</v>
      </c>
      <c r="K105" s="75">
        <f t="shared" si="21"/>
        <v>0</v>
      </c>
      <c r="L105" s="75">
        <f t="shared" si="21"/>
        <v>0</v>
      </c>
    </row>
    <row r="106" spans="1:12" s="72" customFormat="1" ht="30" customHeight="1">
      <c r="A106" s="297"/>
      <c r="B106" s="300"/>
      <c r="C106" s="160" t="s">
        <v>6</v>
      </c>
      <c r="D106" s="73">
        <f t="shared" si="14"/>
        <v>0</v>
      </c>
      <c r="E106" s="75">
        <f t="shared" si="21"/>
        <v>0</v>
      </c>
      <c r="F106" s="181">
        <f t="shared" si="21"/>
        <v>0</v>
      </c>
      <c r="G106" s="181">
        <f t="shared" si="21"/>
        <v>0</v>
      </c>
      <c r="H106" s="181">
        <f t="shared" si="21"/>
        <v>0</v>
      </c>
      <c r="I106" s="75">
        <f t="shared" si="21"/>
        <v>0</v>
      </c>
      <c r="J106" s="75">
        <f t="shared" si="21"/>
        <v>0</v>
      </c>
      <c r="K106" s="75">
        <f t="shared" si="21"/>
        <v>0</v>
      </c>
      <c r="L106" s="75">
        <f t="shared" si="21"/>
        <v>0</v>
      </c>
    </row>
    <row r="107" spans="1:12" s="72" customFormat="1" ht="31.5">
      <c r="A107" s="297"/>
      <c r="B107" s="300"/>
      <c r="C107" s="63" t="s">
        <v>40</v>
      </c>
      <c r="D107" s="73">
        <f t="shared" si="14"/>
        <v>0</v>
      </c>
      <c r="E107" s="75">
        <f t="shared" si="21"/>
        <v>0</v>
      </c>
      <c r="F107" s="181">
        <f t="shared" si="21"/>
        <v>0</v>
      </c>
      <c r="G107" s="181">
        <f t="shared" si="21"/>
        <v>0</v>
      </c>
      <c r="H107" s="181">
        <f t="shared" si="21"/>
        <v>0</v>
      </c>
      <c r="I107" s="75">
        <f t="shared" si="21"/>
        <v>0</v>
      </c>
      <c r="J107" s="75">
        <f t="shared" si="21"/>
        <v>0</v>
      </c>
      <c r="K107" s="75">
        <f t="shared" si="21"/>
        <v>0</v>
      </c>
      <c r="L107" s="75">
        <f t="shared" si="21"/>
        <v>0</v>
      </c>
    </row>
    <row r="108" spans="1:12" s="72" customFormat="1" ht="31.5">
      <c r="A108" s="298"/>
      <c r="B108" s="301"/>
      <c r="C108" s="63" t="s">
        <v>39</v>
      </c>
      <c r="D108" s="73">
        <f t="shared" si="14"/>
        <v>0</v>
      </c>
      <c r="E108" s="75">
        <f t="shared" si="21"/>
        <v>0</v>
      </c>
      <c r="F108" s="181">
        <f t="shared" si="21"/>
        <v>0</v>
      </c>
      <c r="G108" s="181">
        <f t="shared" si="21"/>
        <v>0</v>
      </c>
      <c r="H108" s="181">
        <f t="shared" si="21"/>
        <v>0</v>
      </c>
      <c r="I108" s="75">
        <f t="shared" si="21"/>
        <v>0</v>
      </c>
      <c r="J108" s="75">
        <f t="shared" si="21"/>
        <v>0</v>
      </c>
      <c r="K108" s="75">
        <f t="shared" si="21"/>
        <v>0</v>
      </c>
      <c r="L108" s="75">
        <f t="shared" si="21"/>
        <v>0</v>
      </c>
    </row>
    <row r="109" spans="1:12" s="72" customFormat="1" ht="31.5">
      <c r="A109" s="65" t="s">
        <v>23</v>
      </c>
      <c r="B109" s="126"/>
      <c r="C109" s="62"/>
      <c r="D109" s="73">
        <f t="shared" si="14"/>
        <v>0</v>
      </c>
      <c r="E109" s="74"/>
      <c r="F109" s="179"/>
      <c r="G109" s="179"/>
      <c r="H109" s="179"/>
      <c r="I109" s="79"/>
      <c r="J109" s="79"/>
      <c r="K109" s="79"/>
      <c r="L109" s="79"/>
    </row>
    <row r="110" spans="1:12" s="72" customFormat="1" ht="31.5">
      <c r="A110" s="290" t="s">
        <v>97</v>
      </c>
      <c r="B110" s="290" t="s">
        <v>148</v>
      </c>
      <c r="C110" s="162" t="s">
        <v>30</v>
      </c>
      <c r="D110" s="73">
        <f t="shared" si="14"/>
        <v>3946.6000000000004</v>
      </c>
      <c r="E110" s="76">
        <f>SUM(E111:E116)</f>
        <v>1384.2</v>
      </c>
      <c r="F110" s="182">
        <f t="shared" ref="F110:L110" si="22">SUM(F111:F116)</f>
        <v>0</v>
      </c>
      <c r="G110" s="182">
        <f t="shared" si="22"/>
        <v>1962.4</v>
      </c>
      <c r="H110" s="182">
        <f t="shared" si="22"/>
        <v>300</v>
      </c>
      <c r="I110" s="76">
        <f t="shared" si="22"/>
        <v>300</v>
      </c>
      <c r="J110" s="76">
        <f t="shared" si="22"/>
        <v>0</v>
      </c>
      <c r="K110" s="76">
        <f t="shared" si="22"/>
        <v>0</v>
      </c>
      <c r="L110" s="76">
        <f t="shared" si="22"/>
        <v>0</v>
      </c>
    </row>
    <row r="111" spans="1:12" s="72" customFormat="1" ht="31.5">
      <c r="A111" s="291"/>
      <c r="B111" s="291"/>
      <c r="C111" s="163" t="s">
        <v>35</v>
      </c>
      <c r="D111" s="73">
        <f t="shared" si="14"/>
        <v>0</v>
      </c>
      <c r="E111" s="74"/>
      <c r="F111" s="179"/>
      <c r="G111" s="179"/>
      <c r="H111" s="179"/>
      <c r="I111" s="74"/>
      <c r="J111" s="74"/>
      <c r="K111" s="74"/>
      <c r="L111" s="74"/>
    </row>
    <row r="112" spans="1:12" s="72" customFormat="1" ht="31.5">
      <c r="A112" s="291"/>
      <c r="B112" s="291"/>
      <c r="C112" s="62" t="s">
        <v>36</v>
      </c>
      <c r="D112" s="73">
        <f t="shared" si="14"/>
        <v>0</v>
      </c>
      <c r="E112" s="78"/>
      <c r="F112" s="183"/>
      <c r="G112" s="183"/>
      <c r="H112" s="183"/>
      <c r="I112" s="78"/>
      <c r="J112" s="78"/>
      <c r="K112" s="78"/>
      <c r="L112" s="78"/>
    </row>
    <row r="113" spans="1:12" s="72" customFormat="1" ht="31.5">
      <c r="A113" s="291"/>
      <c r="B113" s="291"/>
      <c r="C113" s="62" t="s">
        <v>37</v>
      </c>
      <c r="D113" s="73">
        <f t="shared" si="14"/>
        <v>3946.6000000000004</v>
      </c>
      <c r="E113" s="74">
        <f>обосн.!H57</f>
        <v>1384.2</v>
      </c>
      <c r="F113" s="179">
        <f>обосн.!I57</f>
        <v>0</v>
      </c>
      <c r="G113" s="179">
        <f>обосн.!J57</f>
        <v>1962.4</v>
      </c>
      <c r="H113" s="179">
        <f>обосн.!K57</f>
        <v>300</v>
      </c>
      <c r="I113" s="74">
        <f>обосн.!L57</f>
        <v>300</v>
      </c>
      <c r="J113" s="74">
        <f>обосн.!M57</f>
        <v>0</v>
      </c>
      <c r="K113" s="74">
        <f>обосн.!N57</f>
        <v>0</v>
      </c>
      <c r="L113" s="74">
        <f>обосн.!O57</f>
        <v>0</v>
      </c>
    </row>
    <row r="114" spans="1:12" s="72" customFormat="1" ht="13.5" customHeight="1">
      <c r="A114" s="291"/>
      <c r="B114" s="291"/>
      <c r="C114" s="164" t="s">
        <v>6</v>
      </c>
      <c r="D114" s="73">
        <f t="shared" si="14"/>
        <v>0</v>
      </c>
      <c r="E114" s="76"/>
      <c r="F114" s="182"/>
      <c r="G114" s="182"/>
      <c r="H114" s="182"/>
      <c r="I114" s="76"/>
      <c r="J114" s="76"/>
      <c r="K114" s="76"/>
      <c r="L114" s="76"/>
    </row>
    <row r="115" spans="1:12" s="72" customFormat="1" ht="31.5">
      <c r="A115" s="291"/>
      <c r="B115" s="291"/>
      <c r="C115" s="62" t="s">
        <v>40</v>
      </c>
      <c r="D115" s="73">
        <f t="shared" si="14"/>
        <v>0</v>
      </c>
      <c r="E115" s="74"/>
      <c r="F115" s="179"/>
      <c r="G115" s="179"/>
      <c r="H115" s="179"/>
      <c r="I115" s="74"/>
      <c r="J115" s="74"/>
      <c r="K115" s="74"/>
      <c r="L115" s="74"/>
    </row>
    <row r="116" spans="1:12" s="72" customFormat="1" ht="31.5">
      <c r="A116" s="292"/>
      <c r="B116" s="292"/>
      <c r="C116" s="62" t="s">
        <v>39</v>
      </c>
      <c r="D116" s="73">
        <f t="shared" si="14"/>
        <v>0</v>
      </c>
      <c r="E116" s="74"/>
      <c r="F116" s="179"/>
      <c r="G116" s="179"/>
      <c r="H116" s="179"/>
      <c r="I116" s="74"/>
      <c r="J116" s="74"/>
      <c r="K116" s="74"/>
      <c r="L116" s="74"/>
    </row>
    <row r="117" spans="1:12" s="72" customFormat="1" ht="31.5">
      <c r="A117" s="290" t="s">
        <v>98</v>
      </c>
      <c r="B117" s="290" t="s">
        <v>254</v>
      </c>
      <c r="C117" s="162" t="s">
        <v>30</v>
      </c>
      <c r="D117" s="73">
        <f t="shared" si="14"/>
        <v>0</v>
      </c>
      <c r="E117" s="76">
        <f>SUM(E118:E123)</f>
        <v>0</v>
      </c>
      <c r="F117" s="182">
        <f t="shared" ref="F117:L117" si="23">SUM(F118:F123)</f>
        <v>0</v>
      </c>
      <c r="G117" s="182">
        <f t="shared" si="23"/>
        <v>0</v>
      </c>
      <c r="H117" s="182">
        <f t="shared" si="23"/>
        <v>0</v>
      </c>
      <c r="I117" s="76">
        <f t="shared" si="23"/>
        <v>0</v>
      </c>
      <c r="J117" s="76">
        <f t="shared" si="23"/>
        <v>0</v>
      </c>
      <c r="K117" s="76">
        <f t="shared" si="23"/>
        <v>0</v>
      </c>
      <c r="L117" s="76">
        <f t="shared" si="23"/>
        <v>0</v>
      </c>
    </row>
    <row r="118" spans="1:12" s="72" customFormat="1" ht="31.5">
      <c r="A118" s="291"/>
      <c r="B118" s="291"/>
      <c r="C118" s="163" t="s">
        <v>35</v>
      </c>
      <c r="D118" s="73">
        <f t="shared" si="14"/>
        <v>0</v>
      </c>
      <c r="E118" s="74"/>
      <c r="F118" s="179"/>
      <c r="G118" s="179"/>
      <c r="H118" s="179"/>
      <c r="I118" s="74"/>
      <c r="J118" s="74"/>
      <c r="K118" s="74"/>
      <c r="L118" s="74"/>
    </row>
    <row r="119" spans="1:12" s="72" customFormat="1" ht="31.5">
      <c r="A119" s="291"/>
      <c r="B119" s="291"/>
      <c r="C119" s="62" t="s">
        <v>36</v>
      </c>
      <c r="D119" s="73">
        <f t="shared" si="14"/>
        <v>0</v>
      </c>
      <c r="E119" s="78"/>
      <c r="F119" s="183"/>
      <c r="G119" s="183"/>
      <c r="H119" s="183"/>
      <c r="I119" s="78"/>
      <c r="J119" s="78"/>
      <c r="K119" s="78"/>
      <c r="L119" s="78"/>
    </row>
    <row r="120" spans="1:12" s="72" customFormat="1" ht="30" customHeight="1">
      <c r="A120" s="291"/>
      <c r="B120" s="291"/>
      <c r="C120" s="62" t="s">
        <v>37</v>
      </c>
      <c r="D120" s="73">
        <f t="shared" si="14"/>
        <v>0</v>
      </c>
      <c r="E120" s="74">
        <f>обосн.!H63</f>
        <v>0</v>
      </c>
      <c r="F120" s="179">
        <f>обосн.!I63</f>
        <v>0</v>
      </c>
      <c r="G120" s="179">
        <f>обосн.!J63</f>
        <v>0</v>
      </c>
      <c r="H120" s="179">
        <f>обосн.!K63</f>
        <v>0</v>
      </c>
      <c r="I120" s="74">
        <f>обосн.!L63</f>
        <v>0</v>
      </c>
      <c r="J120" s="74">
        <f>обосн.!M63</f>
        <v>0</v>
      </c>
      <c r="K120" s="74">
        <f>обосн.!N63</f>
        <v>0</v>
      </c>
      <c r="L120" s="74">
        <f>обосн.!O63</f>
        <v>0</v>
      </c>
    </row>
    <row r="121" spans="1:12" s="72" customFormat="1" ht="15.75" customHeight="1">
      <c r="A121" s="291"/>
      <c r="B121" s="291"/>
      <c r="C121" s="164" t="s">
        <v>6</v>
      </c>
      <c r="D121" s="73">
        <f t="shared" si="14"/>
        <v>0</v>
      </c>
      <c r="E121" s="76"/>
      <c r="F121" s="182"/>
      <c r="G121" s="182"/>
      <c r="H121" s="182"/>
      <c r="I121" s="76"/>
      <c r="J121" s="76"/>
      <c r="K121" s="76"/>
      <c r="L121" s="76"/>
    </row>
    <row r="122" spans="1:12" s="72" customFormat="1" ht="31.5">
      <c r="A122" s="291"/>
      <c r="B122" s="291"/>
      <c r="C122" s="62" t="s">
        <v>40</v>
      </c>
      <c r="D122" s="73">
        <f t="shared" si="14"/>
        <v>0</v>
      </c>
      <c r="E122" s="74"/>
      <c r="F122" s="179"/>
      <c r="G122" s="179"/>
      <c r="H122" s="179"/>
      <c r="I122" s="74"/>
      <c r="J122" s="74"/>
      <c r="K122" s="74"/>
      <c r="L122" s="74"/>
    </row>
    <row r="123" spans="1:12" s="72" customFormat="1" ht="31.5">
      <c r="A123" s="292"/>
      <c r="B123" s="292"/>
      <c r="C123" s="62" t="s">
        <v>39</v>
      </c>
      <c r="D123" s="73">
        <f t="shared" si="14"/>
        <v>0</v>
      </c>
      <c r="E123" s="74"/>
      <c r="F123" s="179"/>
      <c r="G123" s="179"/>
      <c r="H123" s="179"/>
      <c r="I123" s="74"/>
      <c r="J123" s="74"/>
      <c r="K123" s="74"/>
      <c r="L123" s="74"/>
    </row>
    <row r="124" spans="1:12" s="72" customFormat="1" ht="31.5">
      <c r="A124" s="290" t="s">
        <v>257</v>
      </c>
      <c r="B124" s="290" t="s">
        <v>255</v>
      </c>
      <c r="C124" s="162" t="s">
        <v>30</v>
      </c>
      <c r="D124" s="73">
        <f t="shared" si="14"/>
        <v>0</v>
      </c>
      <c r="E124" s="76">
        <f>SUM(E125:E130)</f>
        <v>0</v>
      </c>
      <c r="F124" s="182">
        <f t="shared" ref="F124:L124" si="24">SUM(F125:F130)</f>
        <v>0</v>
      </c>
      <c r="G124" s="182">
        <f t="shared" si="24"/>
        <v>0</v>
      </c>
      <c r="H124" s="182">
        <f t="shared" si="24"/>
        <v>0</v>
      </c>
      <c r="I124" s="76">
        <f t="shared" si="24"/>
        <v>0</v>
      </c>
      <c r="J124" s="76">
        <f t="shared" si="24"/>
        <v>0</v>
      </c>
      <c r="K124" s="76">
        <f t="shared" si="24"/>
        <v>0</v>
      </c>
      <c r="L124" s="76">
        <f t="shared" si="24"/>
        <v>0</v>
      </c>
    </row>
    <row r="125" spans="1:12" s="72" customFormat="1" ht="31.5">
      <c r="A125" s="291"/>
      <c r="B125" s="291"/>
      <c r="C125" s="163" t="s">
        <v>35</v>
      </c>
      <c r="D125" s="73">
        <f t="shared" si="14"/>
        <v>0</v>
      </c>
      <c r="E125" s="74"/>
      <c r="F125" s="179"/>
      <c r="G125" s="179"/>
      <c r="H125" s="179"/>
      <c r="I125" s="74"/>
      <c r="J125" s="74"/>
      <c r="K125" s="74"/>
      <c r="L125" s="74"/>
    </row>
    <row r="126" spans="1:12" s="72" customFormat="1" ht="31.5">
      <c r="A126" s="291"/>
      <c r="B126" s="291"/>
      <c r="C126" s="62" t="s">
        <v>36</v>
      </c>
      <c r="D126" s="73">
        <f t="shared" si="14"/>
        <v>0</v>
      </c>
      <c r="E126" s="78"/>
      <c r="F126" s="183"/>
      <c r="G126" s="183"/>
      <c r="H126" s="183"/>
      <c r="I126" s="78"/>
      <c r="J126" s="78"/>
      <c r="K126" s="78"/>
      <c r="L126" s="78"/>
    </row>
    <row r="127" spans="1:12" s="72" customFormat="1" ht="31.5" customHeight="1">
      <c r="A127" s="291"/>
      <c r="B127" s="291"/>
      <c r="C127" s="62" t="s">
        <v>37</v>
      </c>
      <c r="D127" s="73">
        <f t="shared" si="14"/>
        <v>0</v>
      </c>
      <c r="E127" s="74">
        <f>обосн.!H68</f>
        <v>0</v>
      </c>
      <c r="F127" s="179">
        <f>обосн.!I68</f>
        <v>0</v>
      </c>
      <c r="G127" s="179">
        <f>обосн.!J68</f>
        <v>0</v>
      </c>
      <c r="H127" s="179">
        <f>обосн.!K68</f>
        <v>0</v>
      </c>
      <c r="I127" s="74">
        <f>обосн.!L68</f>
        <v>0</v>
      </c>
      <c r="J127" s="74">
        <f>обосн.!M68</f>
        <v>0</v>
      </c>
      <c r="K127" s="74">
        <f>обосн.!N68</f>
        <v>0</v>
      </c>
      <c r="L127" s="74">
        <f>обосн.!O68</f>
        <v>0</v>
      </c>
    </row>
    <row r="128" spans="1:12" s="72" customFormat="1" ht="15.75" customHeight="1">
      <c r="A128" s="291"/>
      <c r="B128" s="291"/>
      <c r="C128" s="164" t="s">
        <v>6</v>
      </c>
      <c r="D128" s="73">
        <f t="shared" si="14"/>
        <v>0</v>
      </c>
      <c r="E128" s="76"/>
      <c r="F128" s="182"/>
      <c r="G128" s="182"/>
      <c r="H128" s="182"/>
      <c r="I128" s="76"/>
      <c r="J128" s="76"/>
      <c r="K128" s="76"/>
      <c r="L128" s="76"/>
    </row>
    <row r="129" spans="1:12" s="72" customFormat="1" ht="31.5">
      <c r="A129" s="291"/>
      <c r="B129" s="291"/>
      <c r="C129" s="62" t="s">
        <v>40</v>
      </c>
      <c r="D129" s="73">
        <f t="shared" si="14"/>
        <v>0</v>
      </c>
      <c r="E129" s="74"/>
      <c r="F129" s="179"/>
      <c r="G129" s="179"/>
      <c r="H129" s="179"/>
      <c r="I129" s="74"/>
      <c r="J129" s="74"/>
      <c r="K129" s="74"/>
      <c r="L129" s="74"/>
    </row>
    <row r="130" spans="1:12" s="72" customFormat="1" ht="31.5">
      <c r="A130" s="292"/>
      <c r="B130" s="292"/>
      <c r="C130" s="62" t="s">
        <v>39</v>
      </c>
      <c r="D130" s="73">
        <f t="shared" si="14"/>
        <v>0</v>
      </c>
      <c r="E130" s="74"/>
      <c r="F130" s="179"/>
      <c r="G130" s="179"/>
      <c r="H130" s="179"/>
      <c r="I130" s="74"/>
      <c r="J130" s="74"/>
      <c r="K130" s="74"/>
      <c r="L130" s="74"/>
    </row>
    <row r="131" spans="1:12" s="72" customFormat="1" ht="31.5">
      <c r="A131" s="290" t="s">
        <v>101</v>
      </c>
      <c r="B131" s="290" t="s">
        <v>102</v>
      </c>
      <c r="C131" s="162" t="s">
        <v>30</v>
      </c>
      <c r="D131" s="73">
        <f t="shared" si="14"/>
        <v>0</v>
      </c>
      <c r="E131" s="79"/>
      <c r="F131" s="184"/>
      <c r="G131" s="184"/>
      <c r="H131" s="184"/>
      <c r="I131" s="79"/>
      <c r="J131" s="79"/>
      <c r="K131" s="79"/>
      <c r="L131" s="79"/>
    </row>
    <row r="132" spans="1:12" s="72" customFormat="1" ht="31.5" hidden="1">
      <c r="A132" s="291"/>
      <c r="B132" s="291"/>
      <c r="C132" s="163" t="s">
        <v>35</v>
      </c>
      <c r="D132" s="73">
        <f t="shared" si="14"/>
        <v>0</v>
      </c>
      <c r="E132" s="79"/>
      <c r="F132" s="184"/>
      <c r="G132" s="184"/>
      <c r="H132" s="184"/>
      <c r="I132" s="79"/>
      <c r="J132" s="79"/>
      <c r="K132" s="79"/>
      <c r="L132" s="79"/>
    </row>
    <row r="133" spans="1:12" s="72" customFormat="1" ht="31.5" hidden="1">
      <c r="A133" s="291"/>
      <c r="B133" s="291"/>
      <c r="C133" s="62" t="s">
        <v>36</v>
      </c>
      <c r="D133" s="73">
        <f t="shared" si="14"/>
        <v>0</v>
      </c>
      <c r="E133" s="79"/>
      <c r="F133" s="184"/>
      <c r="G133" s="184"/>
      <c r="H133" s="184"/>
      <c r="I133" s="79"/>
      <c r="J133" s="79"/>
      <c r="K133" s="79"/>
      <c r="L133" s="79"/>
    </row>
    <row r="134" spans="1:12" s="72" customFormat="1" ht="31.5" hidden="1">
      <c r="A134" s="291"/>
      <c r="B134" s="291"/>
      <c r="C134" s="62" t="s">
        <v>37</v>
      </c>
      <c r="D134" s="73">
        <f t="shared" si="14"/>
        <v>0</v>
      </c>
      <c r="E134" s="74"/>
      <c r="F134" s="179"/>
      <c r="G134" s="179"/>
      <c r="H134" s="179"/>
      <c r="I134" s="74"/>
      <c r="J134" s="74"/>
      <c r="K134" s="74"/>
      <c r="L134" s="74"/>
    </row>
    <row r="135" spans="1:12" s="72" customFormat="1" ht="40.5" hidden="1" customHeight="1">
      <c r="A135" s="291"/>
      <c r="B135" s="291"/>
      <c r="C135" s="164" t="s">
        <v>38</v>
      </c>
      <c r="D135" s="73">
        <f t="shared" si="14"/>
        <v>0</v>
      </c>
      <c r="E135" s="79"/>
      <c r="F135" s="184"/>
      <c r="G135" s="184"/>
      <c r="H135" s="184"/>
      <c r="I135" s="79"/>
      <c r="J135" s="79"/>
      <c r="K135" s="79"/>
      <c r="L135" s="79"/>
    </row>
    <row r="136" spans="1:12" s="72" customFormat="1" ht="31.5" hidden="1">
      <c r="A136" s="291"/>
      <c r="B136" s="291"/>
      <c r="C136" s="62" t="s">
        <v>40</v>
      </c>
      <c r="D136" s="73">
        <f t="shared" si="14"/>
        <v>0</v>
      </c>
      <c r="E136" s="79"/>
      <c r="F136" s="184"/>
      <c r="G136" s="184"/>
      <c r="H136" s="184"/>
      <c r="I136" s="79"/>
      <c r="J136" s="79"/>
      <c r="K136" s="79"/>
      <c r="L136" s="79"/>
    </row>
    <row r="137" spans="1:12" s="72" customFormat="1" ht="17.25" hidden="1" customHeight="1">
      <c r="A137" s="292"/>
      <c r="B137" s="292"/>
      <c r="C137" s="62" t="s">
        <v>39</v>
      </c>
      <c r="D137" s="73">
        <f t="shared" ref="D137:D200" si="25">SUM(E137:L137)</f>
        <v>0</v>
      </c>
      <c r="E137" s="79"/>
      <c r="F137" s="184"/>
      <c r="G137" s="184"/>
      <c r="H137" s="184"/>
      <c r="I137" s="79"/>
      <c r="J137" s="79"/>
      <c r="K137" s="79"/>
      <c r="L137" s="79"/>
    </row>
    <row r="138" spans="1:12" s="72" customFormat="1" ht="20.25" hidden="1" customHeight="1">
      <c r="A138" s="65" t="s">
        <v>23</v>
      </c>
      <c r="B138" s="125"/>
      <c r="C138" s="64"/>
      <c r="D138" s="73">
        <f t="shared" si="25"/>
        <v>0</v>
      </c>
      <c r="E138" s="79"/>
      <c r="F138" s="184"/>
      <c r="G138" s="184"/>
      <c r="H138" s="184"/>
      <c r="I138" s="79"/>
      <c r="J138" s="79"/>
      <c r="K138" s="79"/>
      <c r="L138" s="79"/>
    </row>
    <row r="139" spans="1:12" s="72" customFormat="1" ht="31.5" hidden="1">
      <c r="A139" s="290" t="s">
        <v>103</v>
      </c>
      <c r="B139" s="290" t="s">
        <v>104</v>
      </c>
      <c r="C139" s="162" t="s">
        <v>30</v>
      </c>
      <c r="D139" s="73">
        <f t="shared" si="25"/>
        <v>0</v>
      </c>
      <c r="E139" s="79"/>
      <c r="F139" s="184"/>
      <c r="G139" s="184"/>
      <c r="H139" s="184"/>
      <c r="I139" s="79"/>
      <c r="J139" s="79"/>
      <c r="K139" s="79"/>
      <c r="L139" s="79"/>
    </row>
    <row r="140" spans="1:12" s="72" customFormat="1" ht="31.5" hidden="1">
      <c r="A140" s="291"/>
      <c r="B140" s="291"/>
      <c r="C140" s="163" t="s">
        <v>35</v>
      </c>
      <c r="D140" s="73">
        <f t="shared" si="25"/>
        <v>0</v>
      </c>
      <c r="E140" s="79"/>
      <c r="F140" s="184"/>
      <c r="G140" s="184"/>
      <c r="H140" s="184"/>
      <c r="I140" s="79"/>
      <c r="J140" s="79"/>
      <c r="K140" s="79"/>
      <c r="L140" s="79"/>
    </row>
    <row r="141" spans="1:12" s="72" customFormat="1" ht="31.5" hidden="1">
      <c r="A141" s="291"/>
      <c r="B141" s="291"/>
      <c r="C141" s="62" t="s">
        <v>36</v>
      </c>
      <c r="D141" s="73">
        <f t="shared" si="25"/>
        <v>0</v>
      </c>
      <c r="E141" s="79"/>
      <c r="F141" s="184"/>
      <c r="G141" s="184"/>
      <c r="H141" s="184"/>
      <c r="I141" s="79"/>
      <c r="J141" s="79"/>
      <c r="K141" s="79"/>
      <c r="L141" s="79"/>
    </row>
    <row r="142" spans="1:12" s="72" customFormat="1" ht="31.5" hidden="1">
      <c r="A142" s="291"/>
      <c r="B142" s="291"/>
      <c r="C142" s="62" t="s">
        <v>37</v>
      </c>
      <c r="D142" s="73">
        <f t="shared" si="25"/>
        <v>0</v>
      </c>
      <c r="E142" s="79"/>
      <c r="F142" s="184"/>
      <c r="G142" s="184"/>
      <c r="H142" s="184"/>
      <c r="I142" s="79"/>
      <c r="J142" s="79"/>
      <c r="K142" s="79"/>
      <c r="L142" s="79"/>
    </row>
    <row r="143" spans="1:12" s="72" customFormat="1" ht="12.75" hidden="1" customHeight="1">
      <c r="A143" s="291"/>
      <c r="B143" s="291"/>
      <c r="C143" s="164" t="s">
        <v>38</v>
      </c>
      <c r="D143" s="73">
        <f t="shared" si="25"/>
        <v>0</v>
      </c>
      <c r="E143" s="79"/>
      <c r="F143" s="184"/>
      <c r="G143" s="184"/>
      <c r="H143" s="184"/>
      <c r="I143" s="79"/>
      <c r="J143" s="79"/>
      <c r="K143" s="79"/>
      <c r="L143" s="79"/>
    </row>
    <row r="144" spans="1:12" s="72" customFormat="1" ht="31.5" hidden="1">
      <c r="A144" s="291"/>
      <c r="B144" s="291"/>
      <c r="C144" s="62" t="s">
        <v>40</v>
      </c>
      <c r="D144" s="73">
        <f t="shared" si="25"/>
        <v>0</v>
      </c>
      <c r="E144" s="79"/>
      <c r="F144" s="184"/>
      <c r="G144" s="184"/>
      <c r="H144" s="184"/>
      <c r="I144" s="79"/>
      <c r="J144" s="79"/>
      <c r="K144" s="79"/>
      <c r="L144" s="79"/>
    </row>
    <row r="145" spans="1:12" s="72" customFormat="1" ht="130.5" hidden="1" customHeight="1">
      <c r="A145" s="292"/>
      <c r="B145" s="292"/>
      <c r="C145" s="65" t="s">
        <v>39</v>
      </c>
      <c r="D145" s="73">
        <f t="shared" si="25"/>
        <v>0</v>
      </c>
      <c r="E145" s="79"/>
      <c r="F145" s="184"/>
      <c r="G145" s="184"/>
      <c r="H145" s="184"/>
      <c r="I145" s="79"/>
      <c r="J145" s="79"/>
      <c r="K145" s="79"/>
      <c r="L145" s="79"/>
    </row>
    <row r="146" spans="1:12" s="72" customFormat="1" ht="31.5" hidden="1">
      <c r="A146" s="290" t="s">
        <v>105</v>
      </c>
      <c r="B146" s="290" t="s">
        <v>106</v>
      </c>
      <c r="C146" s="162" t="s">
        <v>30</v>
      </c>
      <c r="D146" s="73">
        <f t="shared" si="25"/>
        <v>0</v>
      </c>
      <c r="E146" s="79"/>
      <c r="F146" s="184"/>
      <c r="G146" s="184"/>
      <c r="H146" s="184"/>
      <c r="I146" s="79"/>
      <c r="J146" s="79"/>
      <c r="K146" s="79"/>
      <c r="L146" s="79"/>
    </row>
    <row r="147" spans="1:12" s="72" customFormat="1" ht="31.5" hidden="1">
      <c r="A147" s="291"/>
      <c r="B147" s="291"/>
      <c r="C147" s="163" t="s">
        <v>35</v>
      </c>
      <c r="D147" s="73">
        <f t="shared" si="25"/>
        <v>0</v>
      </c>
      <c r="E147" s="79"/>
      <c r="F147" s="184"/>
      <c r="G147" s="184"/>
      <c r="H147" s="184"/>
      <c r="I147" s="79"/>
      <c r="J147" s="79"/>
      <c r="K147" s="79"/>
      <c r="L147" s="79"/>
    </row>
    <row r="148" spans="1:12" s="72" customFormat="1" ht="31.5" hidden="1">
      <c r="A148" s="291"/>
      <c r="B148" s="291"/>
      <c r="C148" s="62" t="s">
        <v>36</v>
      </c>
      <c r="D148" s="73">
        <f t="shared" si="25"/>
        <v>0</v>
      </c>
      <c r="E148" s="79"/>
      <c r="F148" s="184"/>
      <c r="G148" s="184"/>
      <c r="H148" s="184"/>
      <c r="I148" s="79"/>
      <c r="J148" s="79"/>
      <c r="K148" s="79"/>
      <c r="L148" s="79"/>
    </row>
    <row r="149" spans="1:12" s="72" customFormat="1" ht="31.5" hidden="1">
      <c r="A149" s="291"/>
      <c r="B149" s="291"/>
      <c r="C149" s="62" t="s">
        <v>37</v>
      </c>
      <c r="D149" s="73">
        <f t="shared" si="25"/>
        <v>0</v>
      </c>
      <c r="E149" s="79"/>
      <c r="F149" s="184"/>
      <c r="G149" s="184"/>
      <c r="H149" s="184"/>
      <c r="I149" s="79"/>
      <c r="J149" s="79"/>
      <c r="K149" s="79"/>
      <c r="L149" s="79"/>
    </row>
    <row r="150" spans="1:12" s="72" customFormat="1" ht="6" hidden="1" customHeight="1">
      <c r="A150" s="291"/>
      <c r="B150" s="291"/>
      <c r="C150" s="164" t="s">
        <v>38</v>
      </c>
      <c r="D150" s="73">
        <f t="shared" si="25"/>
        <v>0</v>
      </c>
      <c r="E150" s="79"/>
      <c r="F150" s="184"/>
      <c r="G150" s="184"/>
      <c r="H150" s="184"/>
      <c r="I150" s="79"/>
      <c r="J150" s="79"/>
      <c r="K150" s="79"/>
      <c r="L150" s="79"/>
    </row>
    <row r="151" spans="1:12" s="72" customFormat="1" ht="31.5" hidden="1">
      <c r="A151" s="291"/>
      <c r="B151" s="291"/>
      <c r="C151" s="62" t="s">
        <v>40</v>
      </c>
      <c r="D151" s="73">
        <f t="shared" si="25"/>
        <v>0</v>
      </c>
      <c r="E151" s="79"/>
      <c r="F151" s="184"/>
      <c r="G151" s="184"/>
      <c r="H151" s="184"/>
      <c r="I151" s="79"/>
      <c r="J151" s="79"/>
      <c r="K151" s="79"/>
      <c r="L151" s="79"/>
    </row>
    <row r="152" spans="1:12" s="72" customFormat="1" ht="136.5" hidden="1" customHeight="1">
      <c r="A152" s="292"/>
      <c r="B152" s="292"/>
      <c r="C152" s="65" t="s">
        <v>39</v>
      </c>
      <c r="D152" s="73">
        <f t="shared" si="25"/>
        <v>0</v>
      </c>
      <c r="E152" s="79"/>
      <c r="F152" s="184"/>
      <c r="G152" s="184"/>
      <c r="H152" s="184"/>
      <c r="I152" s="79"/>
      <c r="J152" s="79"/>
      <c r="K152" s="79"/>
      <c r="L152" s="79"/>
    </row>
    <row r="153" spans="1:12" s="72" customFormat="1" ht="31.5" hidden="1">
      <c r="A153" s="290" t="s">
        <v>107</v>
      </c>
      <c r="B153" s="290" t="s">
        <v>108</v>
      </c>
      <c r="C153" s="162" t="s">
        <v>30</v>
      </c>
      <c r="D153" s="73">
        <f t="shared" si="25"/>
        <v>0</v>
      </c>
      <c r="E153" s="79"/>
      <c r="F153" s="184"/>
      <c r="G153" s="184"/>
      <c r="H153" s="184"/>
      <c r="I153" s="79"/>
      <c r="J153" s="79"/>
      <c r="K153" s="79"/>
      <c r="L153" s="79"/>
    </row>
    <row r="154" spans="1:12" s="72" customFormat="1" ht="31.5" hidden="1">
      <c r="A154" s="291"/>
      <c r="B154" s="291"/>
      <c r="C154" s="163" t="s">
        <v>35</v>
      </c>
      <c r="D154" s="73">
        <f t="shared" si="25"/>
        <v>0</v>
      </c>
      <c r="E154" s="79"/>
      <c r="F154" s="184"/>
      <c r="G154" s="184"/>
      <c r="H154" s="184"/>
      <c r="I154" s="79"/>
      <c r="J154" s="79"/>
      <c r="K154" s="79"/>
      <c r="L154" s="79"/>
    </row>
    <row r="155" spans="1:12" s="72" customFormat="1" ht="31.5" hidden="1">
      <c r="A155" s="291"/>
      <c r="B155" s="291"/>
      <c r="C155" s="62" t="s">
        <v>36</v>
      </c>
      <c r="D155" s="73">
        <f t="shared" si="25"/>
        <v>0</v>
      </c>
      <c r="E155" s="79"/>
      <c r="F155" s="184"/>
      <c r="G155" s="184"/>
      <c r="H155" s="184"/>
      <c r="I155" s="79"/>
      <c r="J155" s="79"/>
      <c r="K155" s="79"/>
      <c r="L155" s="79"/>
    </row>
    <row r="156" spans="1:12" s="72" customFormat="1" ht="31.5" hidden="1">
      <c r="A156" s="291"/>
      <c r="B156" s="291"/>
      <c r="C156" s="62" t="s">
        <v>37</v>
      </c>
      <c r="D156" s="73">
        <f t="shared" si="25"/>
        <v>0</v>
      </c>
      <c r="E156" s="79"/>
      <c r="F156" s="184"/>
      <c r="G156" s="184"/>
      <c r="H156" s="184"/>
      <c r="I156" s="79"/>
      <c r="J156" s="79"/>
      <c r="K156" s="79"/>
      <c r="L156" s="79"/>
    </row>
    <row r="157" spans="1:12" s="72" customFormat="1" ht="3" hidden="1" customHeight="1">
      <c r="A157" s="291"/>
      <c r="B157" s="291"/>
      <c r="C157" s="164" t="s">
        <v>38</v>
      </c>
      <c r="D157" s="73">
        <f t="shared" si="25"/>
        <v>0</v>
      </c>
      <c r="E157" s="79"/>
      <c r="F157" s="184"/>
      <c r="G157" s="184"/>
      <c r="H157" s="184"/>
      <c r="I157" s="79"/>
      <c r="J157" s="79"/>
      <c r="K157" s="79"/>
      <c r="L157" s="79"/>
    </row>
    <row r="158" spans="1:12" s="72" customFormat="1" ht="31.5" hidden="1">
      <c r="A158" s="291"/>
      <c r="B158" s="291"/>
      <c r="C158" s="62" t="s">
        <v>40</v>
      </c>
      <c r="D158" s="73">
        <f t="shared" si="25"/>
        <v>0</v>
      </c>
      <c r="E158" s="79"/>
      <c r="F158" s="184"/>
      <c r="G158" s="184"/>
      <c r="H158" s="184"/>
      <c r="I158" s="79"/>
      <c r="J158" s="79"/>
      <c r="K158" s="79"/>
      <c r="L158" s="79"/>
    </row>
    <row r="159" spans="1:12" s="72" customFormat="1" ht="98.25" hidden="1" customHeight="1">
      <c r="A159" s="292"/>
      <c r="B159" s="292"/>
      <c r="C159" s="65" t="s">
        <v>39</v>
      </c>
      <c r="D159" s="73">
        <f t="shared" si="25"/>
        <v>0</v>
      </c>
      <c r="E159" s="79"/>
      <c r="F159" s="184"/>
      <c r="G159" s="184"/>
      <c r="H159" s="184"/>
      <c r="I159" s="79"/>
      <c r="J159" s="79"/>
      <c r="K159" s="79"/>
      <c r="L159" s="79"/>
    </row>
    <row r="160" spans="1:12" s="72" customFormat="1" ht="15" customHeight="1">
      <c r="A160" s="296" t="s">
        <v>101</v>
      </c>
      <c r="B160" s="299" t="s">
        <v>2</v>
      </c>
      <c r="C160" s="94" t="s">
        <v>30</v>
      </c>
      <c r="D160" s="73">
        <f t="shared" si="25"/>
        <v>18886.159999999996</v>
      </c>
      <c r="E160" s="158">
        <f>SUM(E161:E167)</f>
        <v>3133.9</v>
      </c>
      <c r="F160" s="180">
        <f t="shared" ref="F160:L160" si="26">SUM(F161:F167)</f>
        <v>5175.76</v>
      </c>
      <c r="G160" s="180">
        <f t="shared" si="26"/>
        <v>5345.7</v>
      </c>
      <c r="H160" s="180">
        <f t="shared" si="26"/>
        <v>1476.4</v>
      </c>
      <c r="I160" s="158">
        <f t="shared" si="26"/>
        <v>1502.6000000000001</v>
      </c>
      <c r="J160" s="158">
        <f t="shared" si="26"/>
        <v>750.6</v>
      </c>
      <c r="K160" s="158">
        <f t="shared" si="26"/>
        <v>750.6</v>
      </c>
      <c r="L160" s="158">
        <f t="shared" si="26"/>
        <v>750.6</v>
      </c>
    </row>
    <row r="161" spans="1:12" s="72" customFormat="1" ht="31.5">
      <c r="A161" s="297"/>
      <c r="B161" s="300"/>
      <c r="C161" s="159" t="s">
        <v>35</v>
      </c>
      <c r="D161" s="73">
        <f t="shared" si="25"/>
        <v>656.5</v>
      </c>
      <c r="E161" s="80">
        <f>E169+E176</f>
        <v>90.600000000000009</v>
      </c>
      <c r="F161" s="185">
        <f t="shared" ref="F161:L161" si="27">F169+F176</f>
        <v>99</v>
      </c>
      <c r="G161" s="185">
        <f t="shared" si="27"/>
        <v>113.3</v>
      </c>
      <c r="H161" s="185">
        <f t="shared" si="27"/>
        <v>118.39999999999999</v>
      </c>
      <c r="I161" s="80">
        <f t="shared" si="27"/>
        <v>122.69999999999999</v>
      </c>
      <c r="J161" s="80">
        <f t="shared" si="27"/>
        <v>37.5</v>
      </c>
      <c r="K161" s="80">
        <f t="shared" si="27"/>
        <v>37.5</v>
      </c>
      <c r="L161" s="80">
        <f t="shared" si="27"/>
        <v>37.5</v>
      </c>
    </row>
    <row r="162" spans="1:12" s="72" customFormat="1" ht="31.5">
      <c r="A162" s="297"/>
      <c r="B162" s="300"/>
      <c r="C162" s="63" t="s">
        <v>36</v>
      </c>
      <c r="D162" s="73">
        <f t="shared" si="25"/>
        <v>0</v>
      </c>
      <c r="E162" s="80">
        <f t="shared" ref="E162:L166" si="28">E170+E177</f>
        <v>0</v>
      </c>
      <c r="F162" s="185">
        <f t="shared" si="28"/>
        <v>0</v>
      </c>
      <c r="G162" s="185">
        <f t="shared" si="28"/>
        <v>0</v>
      </c>
      <c r="H162" s="185">
        <f t="shared" si="28"/>
        <v>0</v>
      </c>
      <c r="I162" s="80">
        <f t="shared" si="28"/>
        <v>0</v>
      </c>
      <c r="J162" s="80">
        <f t="shared" si="28"/>
        <v>0</v>
      </c>
      <c r="K162" s="80">
        <f t="shared" si="28"/>
        <v>0</v>
      </c>
      <c r="L162" s="80">
        <f t="shared" si="28"/>
        <v>0</v>
      </c>
    </row>
    <row r="163" spans="1:12" s="72" customFormat="1" ht="31.5">
      <c r="A163" s="297"/>
      <c r="B163" s="300"/>
      <c r="C163" s="63" t="s">
        <v>37</v>
      </c>
      <c r="D163" s="73">
        <f t="shared" si="25"/>
        <v>18229.659999999996</v>
      </c>
      <c r="E163" s="80">
        <f t="shared" si="28"/>
        <v>3043.3</v>
      </c>
      <c r="F163" s="185">
        <f t="shared" si="28"/>
        <v>5076.76</v>
      </c>
      <c r="G163" s="185">
        <f t="shared" si="28"/>
        <v>5232.3999999999996</v>
      </c>
      <c r="H163" s="185">
        <f t="shared" si="28"/>
        <v>1358</v>
      </c>
      <c r="I163" s="80">
        <f t="shared" si="28"/>
        <v>1379.9</v>
      </c>
      <c r="J163" s="80">
        <f t="shared" si="28"/>
        <v>713.1</v>
      </c>
      <c r="K163" s="80">
        <f t="shared" si="28"/>
        <v>713.1</v>
      </c>
      <c r="L163" s="80">
        <f t="shared" si="28"/>
        <v>713.1</v>
      </c>
    </row>
    <row r="164" spans="1:12" s="72" customFormat="1" ht="34.5" customHeight="1">
      <c r="A164" s="297"/>
      <c r="B164" s="300"/>
      <c r="C164" s="160" t="s">
        <v>6</v>
      </c>
      <c r="D164" s="73">
        <f t="shared" si="25"/>
        <v>0</v>
      </c>
      <c r="E164" s="80">
        <f t="shared" si="28"/>
        <v>0</v>
      </c>
      <c r="F164" s="185">
        <f t="shared" si="28"/>
        <v>0</v>
      </c>
      <c r="G164" s="185">
        <f t="shared" si="28"/>
        <v>0</v>
      </c>
      <c r="H164" s="185">
        <f t="shared" si="28"/>
        <v>0</v>
      </c>
      <c r="I164" s="80">
        <f t="shared" si="28"/>
        <v>0</v>
      </c>
      <c r="J164" s="80">
        <f t="shared" si="28"/>
        <v>0</v>
      </c>
      <c r="K164" s="80">
        <f t="shared" si="28"/>
        <v>0</v>
      </c>
      <c r="L164" s="80">
        <f t="shared" si="28"/>
        <v>0</v>
      </c>
    </row>
    <row r="165" spans="1:12" s="72" customFormat="1" ht="31.5">
      <c r="A165" s="297"/>
      <c r="B165" s="300"/>
      <c r="C165" s="63" t="s">
        <v>40</v>
      </c>
      <c r="D165" s="73">
        <f t="shared" si="25"/>
        <v>0</v>
      </c>
      <c r="E165" s="80">
        <f>E173+E180</f>
        <v>0</v>
      </c>
      <c r="F165" s="185">
        <f t="shared" si="28"/>
        <v>0</v>
      </c>
      <c r="G165" s="185">
        <f t="shared" si="28"/>
        <v>0</v>
      </c>
      <c r="H165" s="185">
        <f t="shared" si="28"/>
        <v>0</v>
      </c>
      <c r="I165" s="80">
        <f t="shared" si="28"/>
        <v>0</v>
      </c>
      <c r="J165" s="80">
        <f t="shared" si="28"/>
        <v>0</v>
      </c>
      <c r="K165" s="80">
        <f t="shared" si="28"/>
        <v>0</v>
      </c>
      <c r="L165" s="80">
        <f t="shared" si="28"/>
        <v>0</v>
      </c>
    </row>
    <row r="166" spans="1:12" s="72" customFormat="1" ht="31.5">
      <c r="A166" s="298"/>
      <c r="B166" s="301"/>
      <c r="C166" s="63" t="s">
        <v>39</v>
      </c>
      <c r="D166" s="73">
        <f t="shared" si="25"/>
        <v>0</v>
      </c>
      <c r="E166" s="80">
        <f t="shared" si="28"/>
        <v>0</v>
      </c>
      <c r="F166" s="185">
        <f t="shared" si="28"/>
        <v>0</v>
      </c>
      <c r="G166" s="185">
        <f t="shared" si="28"/>
        <v>0</v>
      </c>
      <c r="H166" s="185">
        <f t="shared" si="28"/>
        <v>0</v>
      </c>
      <c r="I166" s="80">
        <f t="shared" si="28"/>
        <v>0</v>
      </c>
      <c r="J166" s="80">
        <f t="shared" si="28"/>
        <v>0</v>
      </c>
      <c r="K166" s="80">
        <f t="shared" si="28"/>
        <v>0</v>
      </c>
      <c r="L166" s="80">
        <f t="shared" si="28"/>
        <v>0</v>
      </c>
    </row>
    <row r="167" spans="1:12" s="72" customFormat="1" ht="31.5">
      <c r="A167" s="65" t="s">
        <v>23</v>
      </c>
      <c r="B167" s="125"/>
      <c r="C167" s="64"/>
      <c r="D167" s="73">
        <f t="shared" si="25"/>
        <v>0</v>
      </c>
      <c r="E167" s="79"/>
      <c r="F167" s="184"/>
      <c r="G167" s="184"/>
      <c r="H167" s="184"/>
      <c r="I167" s="79"/>
      <c r="J167" s="79"/>
      <c r="K167" s="79"/>
      <c r="L167" s="79"/>
    </row>
    <row r="168" spans="1:12" s="72" customFormat="1" ht="31.5">
      <c r="A168" s="290" t="s">
        <v>3</v>
      </c>
      <c r="B168" s="293" t="s">
        <v>197</v>
      </c>
      <c r="C168" s="162" t="s">
        <v>30</v>
      </c>
      <c r="D168" s="73">
        <f t="shared" si="25"/>
        <v>12467.650000000001</v>
      </c>
      <c r="E168" s="73">
        <f>SUM(E169:E174)</f>
        <v>2691.5</v>
      </c>
      <c r="F168" s="178">
        <f t="shared" ref="F168:L168" si="29">SUM(F169:F174)</f>
        <v>2832.9500000000003</v>
      </c>
      <c r="G168" s="178">
        <f t="shared" si="29"/>
        <v>2655</v>
      </c>
      <c r="H168" s="178">
        <f t="shared" si="29"/>
        <v>1161</v>
      </c>
      <c r="I168" s="73">
        <f t="shared" si="29"/>
        <v>1168.2</v>
      </c>
      <c r="J168" s="73">
        <f t="shared" si="29"/>
        <v>653</v>
      </c>
      <c r="K168" s="73">
        <f t="shared" si="29"/>
        <v>653</v>
      </c>
      <c r="L168" s="73">
        <f t="shared" si="29"/>
        <v>653</v>
      </c>
    </row>
    <row r="169" spans="1:12" s="72" customFormat="1" ht="31.5">
      <c r="A169" s="291"/>
      <c r="B169" s="294"/>
      <c r="C169" s="163" t="s">
        <v>35</v>
      </c>
      <c r="D169" s="73">
        <f t="shared" si="25"/>
        <v>0</v>
      </c>
      <c r="E169" s="79"/>
      <c r="F169" s="184"/>
      <c r="G169" s="184"/>
      <c r="H169" s="184"/>
      <c r="I169" s="79"/>
      <c r="J169" s="79"/>
      <c r="K169" s="79"/>
      <c r="L169" s="79"/>
    </row>
    <row r="170" spans="1:12" s="72" customFormat="1" ht="31.5">
      <c r="A170" s="291"/>
      <c r="B170" s="294"/>
      <c r="C170" s="62" t="s">
        <v>36</v>
      </c>
      <c r="D170" s="73">
        <f t="shared" si="25"/>
        <v>0</v>
      </c>
      <c r="E170" s="78"/>
      <c r="F170" s="183"/>
      <c r="G170" s="183"/>
      <c r="H170" s="183"/>
      <c r="I170" s="78"/>
      <c r="J170" s="78"/>
      <c r="K170" s="78"/>
      <c r="L170" s="78"/>
    </row>
    <row r="171" spans="1:12" s="72" customFormat="1" ht="31.5">
      <c r="A171" s="291"/>
      <c r="B171" s="294"/>
      <c r="C171" s="62" t="s">
        <v>37</v>
      </c>
      <c r="D171" s="73">
        <f t="shared" si="25"/>
        <v>12467.650000000001</v>
      </c>
      <c r="E171" s="79">
        <f>обосн.!H87</f>
        <v>2691.5</v>
      </c>
      <c r="F171" s="184">
        <f>обосн.!I87</f>
        <v>2832.9500000000003</v>
      </c>
      <c r="G171" s="184">
        <f>обосн.!J87</f>
        <v>2655</v>
      </c>
      <c r="H171" s="184">
        <f>обосн.!K87</f>
        <v>1161</v>
      </c>
      <c r="I171" s="79">
        <f>обосн.!L87</f>
        <v>1168.2</v>
      </c>
      <c r="J171" s="79">
        <f>обосн.!M87</f>
        <v>653</v>
      </c>
      <c r="K171" s="79">
        <f>обосн.!N87</f>
        <v>653</v>
      </c>
      <c r="L171" s="79">
        <f>обосн.!O87</f>
        <v>653</v>
      </c>
    </row>
    <row r="172" spans="1:12" s="72" customFormat="1" ht="15" customHeight="1">
      <c r="A172" s="291"/>
      <c r="B172" s="294"/>
      <c r="C172" s="164" t="s">
        <v>6</v>
      </c>
      <c r="D172" s="73">
        <f t="shared" si="25"/>
        <v>0</v>
      </c>
      <c r="E172" s="79"/>
      <c r="F172" s="184"/>
      <c r="G172" s="184"/>
      <c r="H172" s="184"/>
      <c r="I172" s="79"/>
      <c r="J172" s="79"/>
      <c r="K172" s="79"/>
      <c r="L172" s="79"/>
    </row>
    <row r="173" spans="1:12" s="72" customFormat="1" ht="31.5">
      <c r="A173" s="291"/>
      <c r="B173" s="294"/>
      <c r="C173" s="62" t="s">
        <v>40</v>
      </c>
      <c r="D173" s="73">
        <f t="shared" si="25"/>
        <v>0</v>
      </c>
      <c r="E173" s="79"/>
      <c r="F173" s="184"/>
      <c r="G173" s="184"/>
      <c r="H173" s="184"/>
      <c r="I173" s="79"/>
      <c r="J173" s="79"/>
      <c r="K173" s="79"/>
      <c r="L173" s="79"/>
    </row>
    <row r="174" spans="1:12" s="72" customFormat="1" ht="31.5">
      <c r="A174" s="292"/>
      <c r="B174" s="295"/>
      <c r="C174" s="62" t="s">
        <v>39</v>
      </c>
      <c r="D174" s="73">
        <f t="shared" si="25"/>
        <v>0</v>
      </c>
      <c r="E174" s="79"/>
      <c r="F174" s="184"/>
      <c r="G174" s="184"/>
      <c r="H174" s="184"/>
      <c r="I174" s="79"/>
      <c r="J174" s="79"/>
      <c r="K174" s="79"/>
      <c r="L174" s="79"/>
    </row>
    <row r="175" spans="1:12" s="72" customFormat="1" ht="31.5">
      <c r="A175" s="290" t="s">
        <v>4</v>
      </c>
      <c r="B175" s="290" t="s">
        <v>198</v>
      </c>
      <c r="C175" s="93" t="s">
        <v>30</v>
      </c>
      <c r="D175" s="73">
        <f t="shared" si="25"/>
        <v>6418.51</v>
      </c>
      <c r="E175" s="165">
        <f>SUM(E176:E181)</f>
        <v>442.40000000000003</v>
      </c>
      <c r="F175" s="186">
        <f t="shared" ref="F175:L175" si="30">SUM(F176:F181)</f>
        <v>2342.81</v>
      </c>
      <c r="G175" s="186">
        <f t="shared" si="30"/>
        <v>2690.7</v>
      </c>
      <c r="H175" s="186">
        <f t="shared" si="30"/>
        <v>315.39999999999998</v>
      </c>
      <c r="I175" s="165">
        <f t="shared" si="30"/>
        <v>334.4</v>
      </c>
      <c r="J175" s="165">
        <f t="shared" si="30"/>
        <v>97.6</v>
      </c>
      <c r="K175" s="165">
        <f t="shared" si="30"/>
        <v>97.6</v>
      </c>
      <c r="L175" s="165">
        <f t="shared" si="30"/>
        <v>97.6</v>
      </c>
    </row>
    <row r="176" spans="1:12" s="72" customFormat="1" ht="31.5">
      <c r="A176" s="291"/>
      <c r="B176" s="291"/>
      <c r="C176" s="163" t="s">
        <v>35</v>
      </c>
      <c r="D176" s="73">
        <f t="shared" si="25"/>
        <v>656.5</v>
      </c>
      <c r="E176" s="79">
        <f>обосн.!H106+обосн.!H107</f>
        <v>90.600000000000009</v>
      </c>
      <c r="F176" s="184">
        <f>обосн.!I106+обосн.!I107</f>
        <v>99</v>
      </c>
      <c r="G176" s="184">
        <f>обосн.!J106+обосн.!J107</f>
        <v>113.3</v>
      </c>
      <c r="H176" s="184">
        <f>обосн.!K106+обосн.!K107</f>
        <v>118.39999999999999</v>
      </c>
      <c r="I176" s="79">
        <f>обосн.!L106+обосн.!L107</f>
        <v>122.69999999999999</v>
      </c>
      <c r="J176" s="79">
        <f>обосн.!M106+обосн.!M107</f>
        <v>37.5</v>
      </c>
      <c r="K176" s="79">
        <f>обосн.!N106+обосн.!N107</f>
        <v>37.5</v>
      </c>
      <c r="L176" s="79">
        <f>обосн.!O106+обосн.!O107</f>
        <v>37.5</v>
      </c>
    </row>
    <row r="177" spans="1:12" s="72" customFormat="1" ht="31.5">
      <c r="A177" s="291"/>
      <c r="B177" s="291"/>
      <c r="C177" s="62" t="s">
        <v>36</v>
      </c>
      <c r="D177" s="73">
        <f t="shared" si="25"/>
        <v>0</v>
      </c>
      <c r="E177" s="78"/>
      <c r="F177" s="183"/>
      <c r="G177" s="183"/>
      <c r="H177" s="183"/>
      <c r="I177" s="78"/>
      <c r="J177" s="78"/>
      <c r="K177" s="78"/>
      <c r="L177" s="78"/>
    </row>
    <row r="178" spans="1:12" s="72" customFormat="1" ht="31.5">
      <c r="A178" s="291"/>
      <c r="B178" s="291"/>
      <c r="C178" s="62" t="s">
        <v>37</v>
      </c>
      <c r="D178" s="73">
        <f t="shared" si="25"/>
        <v>5762.0100000000011</v>
      </c>
      <c r="E178" s="79">
        <f>обосн.!H100+обосн.!H101+обосн.!H102+обосн.!H103+обосн.!H104+обосн.!H108+обосн.!H109+обосн.!H110+обосн.!H111+обосн.!H112+обосн.!H113+обосн.!H114</f>
        <v>351.8</v>
      </c>
      <c r="F178" s="184">
        <f>обосн.!I100+обосн.!I101+обосн.!I102+обосн.!I103+обосн.!I104+обосн.!I108+обосн.!I109+обосн.!I110+обосн.!I111+обосн.!I112+обосн.!I113+обосн.!I114</f>
        <v>2243.81</v>
      </c>
      <c r="G178" s="184">
        <f>обосн.!J100+обосн.!J101+обосн.!J102+обосн.!J103+обосн.!J104+обосн.!J108+обосн.!J109+обосн.!J110+обосн.!J111+обосн.!J112+обосн.!J113+обосн.!J114</f>
        <v>2577.3999999999996</v>
      </c>
      <c r="H178" s="184">
        <f>обосн.!K100+обосн.!K101+обосн.!K102+обосн.!K103+обосн.!K104+обосн.!K108+обосн.!K109+обосн.!K110+обосн.!K111+обосн.!K112+обосн.!K113+обосн.!K114</f>
        <v>196.99999999999997</v>
      </c>
      <c r="I178" s="79">
        <f>обосн.!L100+обосн.!L101+обосн.!L102+обосн.!L103+обосн.!L104+обосн.!L108+обосн.!L109+обосн.!L110+обосн.!L111+обосн.!L112+обосн.!L113+обосн.!L114</f>
        <v>211.69999999999996</v>
      </c>
      <c r="J178" s="79">
        <f>обосн.!M100+обосн.!M101+обосн.!M102+обосн.!M103+обосн.!M104+обосн.!M108+обосн.!M109+обосн.!M110+обосн.!M111+обосн.!M112+обосн.!M113+обосн.!M114</f>
        <v>60.1</v>
      </c>
      <c r="K178" s="79">
        <f>обосн.!N100+обосн.!N101+обосн.!N102+обосн.!N103+обосн.!N104+обосн.!N108+обосн.!N109+обосн.!N110+обосн.!N111+обосн.!N112+обосн.!N113+обосн.!N114</f>
        <v>60.1</v>
      </c>
      <c r="L178" s="79">
        <f>обосн.!O100+обосн.!O101+обосн.!O102+обосн.!O103+обосн.!O104+обосн.!O108+обосн.!O109+обосн.!O110+обосн.!O111+обосн.!O112+обосн.!O113+обосн.!O114</f>
        <v>60.1</v>
      </c>
    </row>
    <row r="179" spans="1:12" s="72" customFormat="1" ht="15" customHeight="1">
      <c r="A179" s="291"/>
      <c r="B179" s="291"/>
      <c r="C179" s="164" t="s">
        <v>6</v>
      </c>
      <c r="D179" s="73">
        <f t="shared" si="25"/>
        <v>0</v>
      </c>
      <c r="E179" s="79"/>
      <c r="F179" s="184"/>
      <c r="G179" s="184"/>
      <c r="H179" s="184"/>
      <c r="I179" s="79"/>
      <c r="J179" s="79"/>
      <c r="K179" s="79"/>
      <c r="L179" s="79"/>
    </row>
    <row r="180" spans="1:12" s="72" customFormat="1" ht="31.5">
      <c r="A180" s="291"/>
      <c r="B180" s="291"/>
      <c r="C180" s="62" t="s">
        <v>40</v>
      </c>
      <c r="D180" s="73">
        <f t="shared" si="25"/>
        <v>0</v>
      </c>
      <c r="E180" s="79"/>
      <c r="F180" s="184"/>
      <c r="G180" s="184"/>
      <c r="H180" s="184"/>
      <c r="I180" s="79"/>
      <c r="J180" s="79"/>
      <c r="K180" s="79"/>
      <c r="L180" s="79"/>
    </row>
    <row r="181" spans="1:12" s="72" customFormat="1" ht="31.5">
      <c r="A181" s="292"/>
      <c r="B181" s="292"/>
      <c r="C181" s="65" t="s">
        <v>39</v>
      </c>
      <c r="D181" s="73">
        <f t="shared" si="25"/>
        <v>0</v>
      </c>
      <c r="E181" s="79"/>
      <c r="F181" s="184"/>
      <c r="G181" s="184"/>
      <c r="H181" s="184"/>
      <c r="I181" s="79"/>
      <c r="J181" s="79"/>
      <c r="K181" s="79"/>
      <c r="L181" s="79"/>
    </row>
    <row r="182" spans="1:12" s="72" customFormat="1" ht="31.5">
      <c r="A182" s="296" t="s">
        <v>157</v>
      </c>
      <c r="B182" s="299" t="s">
        <v>201</v>
      </c>
      <c r="C182" s="94" t="s">
        <v>30</v>
      </c>
      <c r="D182" s="73">
        <f t="shared" si="25"/>
        <v>10</v>
      </c>
      <c r="E182" s="80">
        <f>SUM(E183:E188)</f>
        <v>0.5</v>
      </c>
      <c r="F182" s="185">
        <f t="shared" ref="F182:L182" si="31">SUM(F183:F188)</f>
        <v>0.5</v>
      </c>
      <c r="G182" s="185">
        <f t="shared" si="31"/>
        <v>0</v>
      </c>
      <c r="H182" s="185">
        <f t="shared" si="31"/>
        <v>3</v>
      </c>
      <c r="I182" s="80">
        <f t="shared" si="31"/>
        <v>3</v>
      </c>
      <c r="J182" s="80">
        <f t="shared" si="31"/>
        <v>1</v>
      </c>
      <c r="K182" s="80">
        <f t="shared" si="31"/>
        <v>1</v>
      </c>
      <c r="L182" s="80">
        <f t="shared" si="31"/>
        <v>1</v>
      </c>
    </row>
    <row r="183" spans="1:12" s="72" customFormat="1" ht="31.5">
      <c r="A183" s="297"/>
      <c r="B183" s="300"/>
      <c r="C183" s="159" t="s">
        <v>35</v>
      </c>
      <c r="D183" s="73">
        <f t="shared" si="25"/>
        <v>0</v>
      </c>
      <c r="E183" s="80">
        <f t="shared" ref="E183:L185" si="32">E190+E197+E204+E211</f>
        <v>0</v>
      </c>
      <c r="F183" s="185">
        <f t="shared" si="32"/>
        <v>0</v>
      </c>
      <c r="G183" s="185">
        <f t="shared" si="32"/>
        <v>0</v>
      </c>
      <c r="H183" s="185">
        <f t="shared" si="32"/>
        <v>0</v>
      </c>
      <c r="I183" s="80">
        <f t="shared" si="32"/>
        <v>0</v>
      </c>
      <c r="J183" s="80">
        <f t="shared" si="32"/>
        <v>0</v>
      </c>
      <c r="K183" s="80">
        <f t="shared" si="32"/>
        <v>0</v>
      </c>
      <c r="L183" s="80">
        <f t="shared" si="32"/>
        <v>0</v>
      </c>
    </row>
    <row r="184" spans="1:12" s="72" customFormat="1" ht="31.5">
      <c r="A184" s="297"/>
      <c r="B184" s="300"/>
      <c r="C184" s="63" t="s">
        <v>36</v>
      </c>
      <c r="D184" s="73">
        <f t="shared" si="25"/>
        <v>0</v>
      </c>
      <c r="E184" s="80">
        <f t="shared" si="32"/>
        <v>0</v>
      </c>
      <c r="F184" s="185">
        <f t="shared" si="32"/>
        <v>0</v>
      </c>
      <c r="G184" s="185">
        <f t="shared" si="32"/>
        <v>0</v>
      </c>
      <c r="H184" s="185">
        <f t="shared" si="32"/>
        <v>0</v>
      </c>
      <c r="I184" s="80">
        <f t="shared" si="32"/>
        <v>0</v>
      </c>
      <c r="J184" s="80">
        <f t="shared" si="32"/>
        <v>0</v>
      </c>
      <c r="K184" s="80">
        <f t="shared" si="32"/>
        <v>0</v>
      </c>
      <c r="L184" s="80">
        <f t="shared" si="32"/>
        <v>0</v>
      </c>
    </row>
    <row r="185" spans="1:12" s="72" customFormat="1" ht="31.5">
      <c r="A185" s="297"/>
      <c r="B185" s="300"/>
      <c r="C185" s="63" t="s">
        <v>37</v>
      </c>
      <c r="D185" s="73">
        <f t="shared" si="25"/>
        <v>10</v>
      </c>
      <c r="E185" s="80">
        <f t="shared" si="32"/>
        <v>0.5</v>
      </c>
      <c r="F185" s="185">
        <f t="shared" ref="F185:J185" si="33">F192+F199+F206+F213</f>
        <v>0.5</v>
      </c>
      <c r="G185" s="185">
        <f t="shared" si="33"/>
        <v>0</v>
      </c>
      <c r="H185" s="185">
        <f t="shared" si="33"/>
        <v>3</v>
      </c>
      <c r="I185" s="80">
        <f t="shared" si="33"/>
        <v>3</v>
      </c>
      <c r="J185" s="80">
        <f t="shared" si="33"/>
        <v>1</v>
      </c>
      <c r="K185" s="80">
        <f t="shared" ref="K185:L185" si="34">K192+K199+K206+K213</f>
        <v>1</v>
      </c>
      <c r="L185" s="80">
        <f t="shared" si="34"/>
        <v>1</v>
      </c>
    </row>
    <row r="186" spans="1:12" s="72" customFormat="1" ht="31.5">
      <c r="A186" s="297"/>
      <c r="B186" s="300"/>
      <c r="C186" s="160" t="s">
        <v>6</v>
      </c>
      <c r="D186" s="73">
        <f t="shared" si="25"/>
        <v>0</v>
      </c>
      <c r="E186" s="80">
        <f>E193+E200+E207+E214</f>
        <v>0</v>
      </c>
      <c r="F186" s="185">
        <f t="shared" ref="F186:L186" si="35">F193+F200+F207+F214</f>
        <v>0</v>
      </c>
      <c r="G186" s="185">
        <f t="shared" si="35"/>
        <v>0</v>
      </c>
      <c r="H186" s="185">
        <f t="shared" si="35"/>
        <v>0</v>
      </c>
      <c r="I186" s="80">
        <f t="shared" si="35"/>
        <v>0</v>
      </c>
      <c r="J186" s="80">
        <f t="shared" si="35"/>
        <v>0</v>
      </c>
      <c r="K186" s="80">
        <f t="shared" si="35"/>
        <v>0</v>
      </c>
      <c r="L186" s="80">
        <f t="shared" si="35"/>
        <v>0</v>
      </c>
    </row>
    <row r="187" spans="1:12" s="72" customFormat="1" ht="31.5">
      <c r="A187" s="297"/>
      <c r="B187" s="300"/>
      <c r="C187" s="63" t="s">
        <v>40</v>
      </c>
      <c r="D187" s="73">
        <f t="shared" si="25"/>
        <v>0</v>
      </c>
      <c r="E187" s="80">
        <f>E194+E201+E208+E215</f>
        <v>0</v>
      </c>
      <c r="F187" s="185">
        <f t="shared" ref="F187:L187" si="36">F194+F201+F208+F215</f>
        <v>0</v>
      </c>
      <c r="G187" s="185">
        <f t="shared" si="36"/>
        <v>0</v>
      </c>
      <c r="H187" s="185">
        <f t="shared" si="36"/>
        <v>0</v>
      </c>
      <c r="I187" s="80">
        <f t="shared" si="36"/>
        <v>0</v>
      </c>
      <c r="J187" s="80">
        <f t="shared" si="36"/>
        <v>0</v>
      </c>
      <c r="K187" s="80">
        <f t="shared" si="36"/>
        <v>0</v>
      </c>
      <c r="L187" s="80">
        <f t="shared" si="36"/>
        <v>0</v>
      </c>
    </row>
    <row r="188" spans="1:12" s="72" customFormat="1" ht="79.5" customHeight="1">
      <c r="A188" s="298"/>
      <c r="B188" s="301"/>
      <c r="C188" s="63" t="s">
        <v>39</v>
      </c>
      <c r="D188" s="73">
        <f t="shared" si="25"/>
        <v>0</v>
      </c>
      <c r="E188" s="80">
        <f>E195+E202+E209+E216</f>
        <v>0</v>
      </c>
      <c r="F188" s="185">
        <f t="shared" ref="F188:L188" si="37">F195+F202+F209+F216</f>
        <v>0</v>
      </c>
      <c r="G188" s="185">
        <f t="shared" si="37"/>
        <v>0</v>
      </c>
      <c r="H188" s="185">
        <f t="shared" si="37"/>
        <v>0</v>
      </c>
      <c r="I188" s="80">
        <f t="shared" si="37"/>
        <v>0</v>
      </c>
      <c r="J188" s="80">
        <f t="shared" si="37"/>
        <v>0</v>
      </c>
      <c r="K188" s="80">
        <f t="shared" si="37"/>
        <v>0</v>
      </c>
      <c r="L188" s="80">
        <f t="shared" si="37"/>
        <v>0</v>
      </c>
    </row>
    <row r="189" spans="1:12" s="72" customFormat="1" ht="31.5">
      <c r="A189" s="290" t="s">
        <v>163</v>
      </c>
      <c r="B189" s="290" t="s">
        <v>170</v>
      </c>
      <c r="C189" s="162" t="s">
        <v>30</v>
      </c>
      <c r="D189" s="73">
        <f t="shared" si="25"/>
        <v>10</v>
      </c>
      <c r="E189" s="79">
        <f>SUM(E190:E195)</f>
        <v>0.5</v>
      </c>
      <c r="F189" s="184">
        <f t="shared" ref="F189:L189" si="38">SUM(F190:F195)</f>
        <v>0.5</v>
      </c>
      <c r="G189" s="184">
        <f t="shared" si="38"/>
        <v>0</v>
      </c>
      <c r="H189" s="184">
        <f t="shared" si="38"/>
        <v>3</v>
      </c>
      <c r="I189" s="79">
        <f t="shared" si="38"/>
        <v>3</v>
      </c>
      <c r="J189" s="79">
        <f t="shared" si="38"/>
        <v>1</v>
      </c>
      <c r="K189" s="79">
        <f t="shared" si="38"/>
        <v>1</v>
      </c>
      <c r="L189" s="79">
        <f t="shared" si="38"/>
        <v>1</v>
      </c>
    </row>
    <row r="190" spans="1:12" s="72" customFormat="1" ht="31.5">
      <c r="A190" s="291"/>
      <c r="B190" s="291"/>
      <c r="C190" s="163" t="s">
        <v>35</v>
      </c>
      <c r="D190" s="73">
        <f t="shared" si="25"/>
        <v>0</v>
      </c>
      <c r="E190" s="79"/>
      <c r="F190" s="184"/>
      <c r="G190" s="184"/>
      <c r="H190" s="184"/>
      <c r="I190" s="79"/>
      <c r="J190" s="79"/>
      <c r="K190" s="79"/>
      <c r="L190" s="79"/>
    </row>
    <row r="191" spans="1:12" s="72" customFormat="1" ht="31.5">
      <c r="A191" s="291"/>
      <c r="B191" s="291"/>
      <c r="C191" s="62" t="s">
        <v>36</v>
      </c>
      <c r="D191" s="73">
        <f t="shared" si="25"/>
        <v>0</v>
      </c>
      <c r="E191" s="79"/>
      <c r="F191" s="184"/>
      <c r="G191" s="184"/>
      <c r="H191" s="184"/>
      <c r="I191" s="79"/>
      <c r="J191" s="79"/>
      <c r="K191" s="79"/>
      <c r="L191" s="79"/>
    </row>
    <row r="192" spans="1:12" s="72" customFormat="1" ht="31.5">
      <c r="A192" s="291"/>
      <c r="B192" s="291"/>
      <c r="C192" s="62" t="s">
        <v>37</v>
      </c>
      <c r="D192" s="73">
        <f t="shared" si="25"/>
        <v>10</v>
      </c>
      <c r="E192" s="79">
        <f>обосн.!H122</f>
        <v>0.5</v>
      </c>
      <c r="F192" s="184">
        <f>обосн.!I122</f>
        <v>0.5</v>
      </c>
      <c r="G192" s="184">
        <f>обосн.!J122</f>
        <v>0</v>
      </c>
      <c r="H192" s="184">
        <f>обосн.!K122</f>
        <v>3</v>
      </c>
      <c r="I192" s="79">
        <f>обосн.!L122</f>
        <v>3</v>
      </c>
      <c r="J192" s="79">
        <f>обосн.!M122</f>
        <v>1</v>
      </c>
      <c r="K192" s="79">
        <f>обосн.!N122</f>
        <v>1</v>
      </c>
      <c r="L192" s="79">
        <f>обосн.!O122</f>
        <v>1</v>
      </c>
    </row>
    <row r="193" spans="1:12" s="72" customFormat="1" ht="14.25" customHeight="1">
      <c r="A193" s="291"/>
      <c r="B193" s="291"/>
      <c r="C193" s="164" t="s">
        <v>6</v>
      </c>
      <c r="D193" s="73">
        <f t="shared" si="25"/>
        <v>0</v>
      </c>
      <c r="E193" s="79"/>
      <c r="F193" s="184"/>
      <c r="G193" s="184"/>
      <c r="H193" s="184"/>
      <c r="I193" s="79"/>
      <c r="J193" s="79"/>
      <c r="K193" s="79"/>
      <c r="L193" s="79"/>
    </row>
    <row r="194" spans="1:12" s="72" customFormat="1" ht="31.5">
      <c r="A194" s="291"/>
      <c r="B194" s="291"/>
      <c r="C194" s="62" t="s">
        <v>40</v>
      </c>
      <c r="D194" s="73">
        <f t="shared" si="25"/>
        <v>0</v>
      </c>
      <c r="E194" s="79"/>
      <c r="F194" s="184"/>
      <c r="G194" s="184"/>
      <c r="H194" s="184"/>
      <c r="I194" s="79"/>
      <c r="J194" s="79"/>
      <c r="K194" s="79"/>
      <c r="L194" s="79"/>
    </row>
    <row r="195" spans="1:12" s="72" customFormat="1" ht="31.5">
      <c r="A195" s="292"/>
      <c r="B195" s="292"/>
      <c r="C195" s="65" t="s">
        <v>39</v>
      </c>
      <c r="D195" s="73">
        <f t="shared" si="25"/>
        <v>0</v>
      </c>
      <c r="E195" s="79"/>
      <c r="F195" s="184"/>
      <c r="G195" s="184"/>
      <c r="H195" s="184"/>
      <c r="I195" s="79"/>
      <c r="J195" s="79"/>
      <c r="K195" s="79"/>
      <c r="L195" s="79"/>
    </row>
    <row r="196" spans="1:12" s="72" customFormat="1" ht="31.5">
      <c r="A196" s="290" t="s">
        <v>164</v>
      </c>
      <c r="B196" s="290" t="s">
        <v>171</v>
      </c>
      <c r="C196" s="162" t="s">
        <v>30</v>
      </c>
      <c r="D196" s="73">
        <f t="shared" si="25"/>
        <v>0</v>
      </c>
      <c r="E196" s="79">
        <f>SUM(E197:E202)</f>
        <v>0</v>
      </c>
      <c r="F196" s="184">
        <f t="shared" ref="F196:L196" si="39">SUM(F197:F202)</f>
        <v>0</v>
      </c>
      <c r="G196" s="184">
        <f t="shared" si="39"/>
        <v>0</v>
      </c>
      <c r="H196" s="184">
        <f t="shared" si="39"/>
        <v>0</v>
      </c>
      <c r="I196" s="79">
        <f t="shared" si="39"/>
        <v>0</v>
      </c>
      <c r="J196" s="79">
        <f t="shared" si="39"/>
        <v>0</v>
      </c>
      <c r="K196" s="79">
        <f t="shared" si="39"/>
        <v>0</v>
      </c>
      <c r="L196" s="79">
        <f t="shared" si="39"/>
        <v>0</v>
      </c>
    </row>
    <row r="197" spans="1:12" s="72" customFormat="1" ht="31.5">
      <c r="A197" s="291"/>
      <c r="B197" s="291"/>
      <c r="C197" s="163" t="s">
        <v>35</v>
      </c>
      <c r="D197" s="73">
        <f t="shared" si="25"/>
        <v>0</v>
      </c>
      <c r="E197" s="79"/>
      <c r="F197" s="184"/>
      <c r="G197" s="184"/>
      <c r="H197" s="184"/>
      <c r="I197" s="79"/>
      <c r="J197" s="79"/>
      <c r="K197" s="79"/>
      <c r="L197" s="79"/>
    </row>
    <row r="198" spans="1:12" s="72" customFormat="1" ht="31.5">
      <c r="A198" s="291"/>
      <c r="B198" s="291"/>
      <c r="C198" s="62" t="s">
        <v>36</v>
      </c>
      <c r="D198" s="73">
        <f t="shared" si="25"/>
        <v>0</v>
      </c>
      <c r="E198" s="79"/>
      <c r="F198" s="184"/>
      <c r="G198" s="184"/>
      <c r="H198" s="184"/>
      <c r="I198" s="79"/>
      <c r="J198" s="79"/>
      <c r="K198" s="79"/>
      <c r="L198" s="79"/>
    </row>
    <row r="199" spans="1:12" s="72" customFormat="1" ht="31.5">
      <c r="A199" s="291"/>
      <c r="B199" s="291"/>
      <c r="C199" s="62" t="s">
        <v>37</v>
      </c>
      <c r="D199" s="73">
        <f t="shared" si="25"/>
        <v>0</v>
      </c>
      <c r="E199" s="79">
        <f>обосн.!H128</f>
        <v>0</v>
      </c>
      <c r="F199" s="184">
        <f>обосн.!I128</f>
        <v>0</v>
      </c>
      <c r="G199" s="184">
        <f>обосн.!J128</f>
        <v>0</v>
      </c>
      <c r="H199" s="184">
        <f>обосн.!K128</f>
        <v>0</v>
      </c>
      <c r="I199" s="79">
        <f>обосн.!L128</f>
        <v>0</v>
      </c>
      <c r="J199" s="79">
        <f>обосн.!M128</f>
        <v>0</v>
      </c>
      <c r="K199" s="79">
        <f>обосн.!N128</f>
        <v>0</v>
      </c>
      <c r="L199" s="79">
        <f>обосн.!O128</f>
        <v>0</v>
      </c>
    </row>
    <row r="200" spans="1:12" s="72" customFormat="1" ht="13.5" customHeight="1">
      <c r="A200" s="291"/>
      <c r="B200" s="291"/>
      <c r="C200" s="164" t="s">
        <v>6</v>
      </c>
      <c r="D200" s="73">
        <f t="shared" si="25"/>
        <v>0</v>
      </c>
      <c r="E200" s="79"/>
      <c r="F200" s="184"/>
      <c r="G200" s="184"/>
      <c r="H200" s="184"/>
      <c r="I200" s="79"/>
      <c r="J200" s="79"/>
      <c r="K200" s="79"/>
      <c r="L200" s="79"/>
    </row>
    <row r="201" spans="1:12" s="72" customFormat="1" ht="31.5">
      <c r="A201" s="291"/>
      <c r="B201" s="291"/>
      <c r="C201" s="62" t="s">
        <v>40</v>
      </c>
      <c r="D201" s="73">
        <f t="shared" ref="D201:D216" si="40">SUM(E201:L201)</f>
        <v>0</v>
      </c>
      <c r="E201" s="79"/>
      <c r="F201" s="184"/>
      <c r="G201" s="184"/>
      <c r="H201" s="184"/>
      <c r="I201" s="79"/>
      <c r="J201" s="79"/>
      <c r="K201" s="79"/>
      <c r="L201" s="79"/>
    </row>
    <row r="202" spans="1:12" s="72" customFormat="1" ht="31.5">
      <c r="A202" s="292"/>
      <c r="B202" s="292"/>
      <c r="C202" s="65" t="s">
        <v>39</v>
      </c>
      <c r="D202" s="73">
        <f t="shared" si="40"/>
        <v>0</v>
      </c>
      <c r="E202" s="79"/>
      <c r="F202" s="184"/>
      <c r="G202" s="184"/>
      <c r="H202" s="184"/>
      <c r="I202" s="79"/>
      <c r="J202" s="79"/>
      <c r="K202" s="79"/>
      <c r="L202" s="79"/>
    </row>
    <row r="203" spans="1:12" s="72" customFormat="1" ht="31.5">
      <c r="A203" s="290" t="s">
        <v>115</v>
      </c>
      <c r="B203" s="290" t="s">
        <v>172</v>
      </c>
      <c r="C203" s="162" t="s">
        <v>30</v>
      </c>
      <c r="D203" s="73">
        <f t="shared" si="40"/>
        <v>0</v>
      </c>
      <c r="E203" s="79">
        <f>SUM(E204:E209)</f>
        <v>0</v>
      </c>
      <c r="F203" s="184">
        <f t="shared" ref="F203:L203" si="41">SUM(F204:F209)</f>
        <v>0</v>
      </c>
      <c r="G203" s="184">
        <f t="shared" si="41"/>
        <v>0</v>
      </c>
      <c r="H203" s="184">
        <f t="shared" si="41"/>
        <v>0</v>
      </c>
      <c r="I203" s="79">
        <f t="shared" si="41"/>
        <v>0</v>
      </c>
      <c r="J203" s="79">
        <f t="shared" si="41"/>
        <v>0</v>
      </c>
      <c r="K203" s="79">
        <f t="shared" si="41"/>
        <v>0</v>
      </c>
      <c r="L203" s="79">
        <f t="shared" si="41"/>
        <v>0</v>
      </c>
    </row>
    <row r="204" spans="1:12" s="72" customFormat="1" ht="31.5">
      <c r="A204" s="291"/>
      <c r="B204" s="291"/>
      <c r="C204" s="163" t="s">
        <v>35</v>
      </c>
      <c r="D204" s="73">
        <f t="shared" si="40"/>
        <v>0</v>
      </c>
      <c r="E204" s="79"/>
      <c r="F204" s="184"/>
      <c r="G204" s="184"/>
      <c r="H204" s="184"/>
      <c r="I204" s="79"/>
      <c r="J204" s="79"/>
      <c r="K204" s="79"/>
      <c r="L204" s="79"/>
    </row>
    <row r="205" spans="1:12" s="72" customFormat="1" ht="31.5">
      <c r="A205" s="291"/>
      <c r="B205" s="291"/>
      <c r="C205" s="62" t="s">
        <v>36</v>
      </c>
      <c r="D205" s="73">
        <f t="shared" si="40"/>
        <v>0</v>
      </c>
      <c r="E205" s="79"/>
      <c r="F205" s="184"/>
      <c r="G205" s="184"/>
      <c r="H205" s="184"/>
      <c r="I205" s="79"/>
      <c r="J205" s="79"/>
      <c r="K205" s="79"/>
      <c r="L205" s="79"/>
    </row>
    <row r="206" spans="1:12" s="72" customFormat="1" ht="31.5">
      <c r="A206" s="291"/>
      <c r="B206" s="291"/>
      <c r="C206" s="62" t="s">
        <v>37</v>
      </c>
      <c r="D206" s="73">
        <f t="shared" si="40"/>
        <v>0</v>
      </c>
      <c r="E206" s="79">
        <f>обосн.!H133</f>
        <v>0</v>
      </c>
      <c r="F206" s="184">
        <f>обосн.!I133</f>
        <v>0</v>
      </c>
      <c r="G206" s="184">
        <f>обосн.!J133</f>
        <v>0</v>
      </c>
      <c r="H206" s="184">
        <f>обосн.!K133</f>
        <v>0</v>
      </c>
      <c r="I206" s="79">
        <f>обосн.!L133</f>
        <v>0</v>
      </c>
      <c r="J206" s="79">
        <f>обосн.!M133</f>
        <v>0</v>
      </c>
      <c r="K206" s="79">
        <f>обосн.!N133</f>
        <v>0</v>
      </c>
      <c r="L206" s="79">
        <f>обосн.!O133</f>
        <v>0</v>
      </c>
    </row>
    <row r="207" spans="1:12" s="72" customFormat="1" ht="15" customHeight="1">
      <c r="A207" s="291"/>
      <c r="B207" s="291"/>
      <c r="C207" s="164" t="s">
        <v>6</v>
      </c>
      <c r="D207" s="73">
        <f t="shared" si="40"/>
        <v>0</v>
      </c>
      <c r="E207" s="79"/>
      <c r="F207" s="184"/>
      <c r="G207" s="184"/>
      <c r="H207" s="184"/>
      <c r="I207" s="79"/>
      <c r="J207" s="79"/>
      <c r="K207" s="79"/>
      <c r="L207" s="79"/>
    </row>
    <row r="208" spans="1:12" s="72" customFormat="1" ht="31.5">
      <c r="A208" s="291"/>
      <c r="B208" s="291"/>
      <c r="C208" s="62" t="s">
        <v>40</v>
      </c>
      <c r="D208" s="73">
        <f t="shared" si="40"/>
        <v>0</v>
      </c>
      <c r="E208" s="79"/>
      <c r="F208" s="184"/>
      <c r="G208" s="184"/>
      <c r="H208" s="184"/>
      <c r="I208" s="79"/>
      <c r="J208" s="79"/>
      <c r="K208" s="79"/>
      <c r="L208" s="79"/>
    </row>
    <row r="209" spans="1:12" s="72" customFormat="1" ht="31.5">
      <c r="A209" s="292"/>
      <c r="B209" s="292"/>
      <c r="C209" s="65" t="s">
        <v>39</v>
      </c>
      <c r="D209" s="73">
        <f t="shared" si="40"/>
        <v>0</v>
      </c>
      <c r="E209" s="79"/>
      <c r="F209" s="184"/>
      <c r="G209" s="184"/>
      <c r="H209" s="184"/>
      <c r="I209" s="79"/>
      <c r="J209" s="79"/>
      <c r="K209" s="79"/>
      <c r="L209" s="79"/>
    </row>
    <row r="210" spans="1:12" s="72" customFormat="1" ht="31.5">
      <c r="A210" s="290" t="s">
        <v>165</v>
      </c>
      <c r="B210" s="290" t="s">
        <v>173</v>
      </c>
      <c r="C210" s="162" t="s">
        <v>30</v>
      </c>
      <c r="D210" s="73">
        <f t="shared" si="40"/>
        <v>0</v>
      </c>
      <c r="E210" s="79">
        <f>SUM(E211:E216)</f>
        <v>0</v>
      </c>
      <c r="F210" s="184">
        <f t="shared" ref="F210:L210" si="42">SUM(F211:F216)</f>
        <v>0</v>
      </c>
      <c r="G210" s="184">
        <f t="shared" si="42"/>
        <v>0</v>
      </c>
      <c r="H210" s="184">
        <f t="shared" si="42"/>
        <v>0</v>
      </c>
      <c r="I210" s="79">
        <f t="shared" si="42"/>
        <v>0</v>
      </c>
      <c r="J210" s="79">
        <f t="shared" si="42"/>
        <v>0</v>
      </c>
      <c r="K210" s="79">
        <f t="shared" si="42"/>
        <v>0</v>
      </c>
      <c r="L210" s="79">
        <f t="shared" si="42"/>
        <v>0</v>
      </c>
    </row>
    <row r="211" spans="1:12" s="72" customFormat="1" ht="31.5">
      <c r="A211" s="291"/>
      <c r="B211" s="291"/>
      <c r="C211" s="163" t="s">
        <v>35</v>
      </c>
      <c r="D211" s="73">
        <f t="shared" si="40"/>
        <v>0</v>
      </c>
      <c r="E211" s="79"/>
      <c r="F211" s="184"/>
      <c r="G211" s="184"/>
      <c r="H211" s="184"/>
      <c r="I211" s="79"/>
      <c r="J211" s="79"/>
      <c r="K211" s="79"/>
      <c r="L211" s="79"/>
    </row>
    <row r="212" spans="1:12" s="72" customFormat="1" ht="31.5">
      <c r="A212" s="291"/>
      <c r="B212" s="291"/>
      <c r="C212" s="62" t="s">
        <v>36</v>
      </c>
      <c r="D212" s="73">
        <f t="shared" si="40"/>
        <v>0</v>
      </c>
      <c r="E212" s="79"/>
      <c r="F212" s="184"/>
      <c r="G212" s="184"/>
      <c r="H212" s="184"/>
      <c r="I212" s="79"/>
      <c r="J212" s="79"/>
      <c r="K212" s="79"/>
      <c r="L212" s="79"/>
    </row>
    <row r="213" spans="1:12" s="72" customFormat="1" ht="31.5">
      <c r="A213" s="291"/>
      <c r="B213" s="291"/>
      <c r="C213" s="62" t="s">
        <v>37</v>
      </c>
      <c r="D213" s="73">
        <f t="shared" si="40"/>
        <v>0</v>
      </c>
      <c r="E213" s="79">
        <f>обосн.!H138</f>
        <v>0</v>
      </c>
      <c r="F213" s="184">
        <f>обосн.!I138</f>
        <v>0</v>
      </c>
      <c r="G213" s="184">
        <f>обосн.!J138</f>
        <v>0</v>
      </c>
      <c r="H213" s="184">
        <f>обосн.!K138</f>
        <v>0</v>
      </c>
      <c r="I213" s="79">
        <f>обосн.!L138</f>
        <v>0</v>
      </c>
      <c r="J213" s="79">
        <f>обосн.!M138</f>
        <v>0</v>
      </c>
      <c r="K213" s="79">
        <f>обосн.!N138</f>
        <v>0</v>
      </c>
      <c r="L213" s="79">
        <f>обосн.!O138</f>
        <v>0</v>
      </c>
    </row>
    <row r="214" spans="1:12" s="72" customFormat="1" ht="14.25" customHeight="1">
      <c r="A214" s="291"/>
      <c r="B214" s="291"/>
      <c r="C214" s="164" t="s">
        <v>6</v>
      </c>
      <c r="D214" s="73">
        <f t="shared" si="40"/>
        <v>0</v>
      </c>
      <c r="E214" s="79"/>
      <c r="F214" s="184"/>
      <c r="G214" s="184"/>
      <c r="H214" s="184"/>
      <c r="I214" s="79"/>
      <c r="J214" s="79"/>
      <c r="K214" s="79"/>
      <c r="L214" s="79"/>
    </row>
    <row r="215" spans="1:12" s="72" customFormat="1" ht="31.5">
      <c r="A215" s="291"/>
      <c r="B215" s="291"/>
      <c r="C215" s="62" t="s">
        <v>40</v>
      </c>
      <c r="D215" s="73">
        <f t="shared" si="40"/>
        <v>0</v>
      </c>
      <c r="E215" s="79"/>
      <c r="F215" s="184"/>
      <c r="G215" s="184"/>
      <c r="H215" s="184"/>
      <c r="I215" s="79"/>
      <c r="J215" s="79"/>
      <c r="K215" s="79"/>
      <c r="L215" s="79"/>
    </row>
    <row r="216" spans="1:12" s="72" customFormat="1" ht="31.5">
      <c r="A216" s="292"/>
      <c r="B216" s="292"/>
      <c r="C216" s="65" t="s">
        <v>39</v>
      </c>
      <c r="D216" s="73">
        <f t="shared" si="40"/>
        <v>0</v>
      </c>
      <c r="E216" s="79"/>
      <c r="F216" s="184"/>
      <c r="G216" s="184"/>
      <c r="H216" s="184"/>
      <c r="I216" s="79"/>
      <c r="J216" s="79"/>
      <c r="K216" s="79"/>
      <c r="L216" s="79"/>
    </row>
  </sheetData>
  <mergeCells count="67">
    <mergeCell ref="A32:A38"/>
    <mergeCell ref="B32:B38"/>
    <mergeCell ref="B9:B15"/>
    <mergeCell ref="A9:A15"/>
    <mergeCell ref="B25:B31"/>
    <mergeCell ref="A25:A31"/>
    <mergeCell ref="A17:A23"/>
    <mergeCell ref="B17:B23"/>
    <mergeCell ref="H1:L1"/>
    <mergeCell ref="H2:L2"/>
    <mergeCell ref="A4:L4"/>
    <mergeCell ref="D6:D7"/>
    <mergeCell ref="B5:B7"/>
    <mergeCell ref="C5:C7"/>
    <mergeCell ref="A5:A7"/>
    <mergeCell ref="D5:L5"/>
    <mergeCell ref="E6:L6"/>
    <mergeCell ref="A110:A116"/>
    <mergeCell ref="A81:A87"/>
    <mergeCell ref="A74:A80"/>
    <mergeCell ref="A88:A94"/>
    <mergeCell ref="B88:B94"/>
    <mergeCell ref="A95:A101"/>
    <mergeCell ref="B95:B101"/>
    <mergeCell ref="B110:B116"/>
    <mergeCell ref="B67:B73"/>
    <mergeCell ref="A67:A73"/>
    <mergeCell ref="B39:B45"/>
    <mergeCell ref="B46:B52"/>
    <mergeCell ref="A102:A108"/>
    <mergeCell ref="B81:B87"/>
    <mergeCell ref="B74:B80"/>
    <mergeCell ref="A60:A66"/>
    <mergeCell ref="A46:A52"/>
    <mergeCell ref="A53:A59"/>
    <mergeCell ref="B60:B66"/>
    <mergeCell ref="B53:B59"/>
    <mergeCell ref="A39:A45"/>
    <mergeCell ref="B102:B108"/>
    <mergeCell ref="B131:B137"/>
    <mergeCell ref="B146:B152"/>
    <mergeCell ref="A146:A152"/>
    <mergeCell ref="A139:A145"/>
    <mergeCell ref="B153:B159"/>
    <mergeCell ref="A131:A137"/>
    <mergeCell ref="B210:B216"/>
    <mergeCell ref="A196:A202"/>
    <mergeCell ref="B196:B202"/>
    <mergeCell ref="A210:A216"/>
    <mergeCell ref="A203:A209"/>
    <mergeCell ref="B203:B209"/>
    <mergeCell ref="A175:A181"/>
    <mergeCell ref="B175:B181"/>
    <mergeCell ref="A117:A123"/>
    <mergeCell ref="B117:B123"/>
    <mergeCell ref="A189:A195"/>
    <mergeCell ref="B189:B195"/>
    <mergeCell ref="A124:A130"/>
    <mergeCell ref="B124:B130"/>
    <mergeCell ref="B168:B174"/>
    <mergeCell ref="A168:A174"/>
    <mergeCell ref="A182:A188"/>
    <mergeCell ref="B182:B188"/>
    <mergeCell ref="B139:B145"/>
    <mergeCell ref="B160:B166"/>
    <mergeCell ref="A160:A166"/>
    <mergeCell ref="A153:A159"/>
  </mergeCells>
  <phoneticPr fontId="13" type="noConversion"/>
  <pageMargins left="0.51181102362204722" right="0.31496062992125984" top="0.35433070866141736" bottom="0.35433070866141736" header="0.31496062992125984" footer="0.31496062992125984"/>
  <pageSetup paperSize="9" scale="7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zoomScale="80" zoomScaleNormal="80" zoomScaleSheetLayoutView="75" workbookViewId="0">
      <selection activeCell="S89" sqref="S89"/>
    </sheetView>
  </sheetViews>
  <sheetFormatPr defaultRowHeight="15"/>
  <cols>
    <col min="1" max="1" width="9.42578125" style="167" customWidth="1"/>
    <col min="2" max="2" width="22.85546875" style="168" customWidth="1"/>
    <col min="3" max="3" width="16.85546875" style="66" customWidth="1"/>
    <col min="4" max="4" width="6.140625" style="66" customWidth="1"/>
    <col min="5" max="5" width="9.140625" style="169"/>
    <col min="6" max="6" width="14.5703125" style="169" customWidth="1"/>
    <col min="7" max="7" width="8.85546875" style="66" customWidth="1"/>
    <col min="8" max="8" width="13.7109375" style="66" customWidth="1"/>
    <col min="9" max="9" width="11.85546875" style="66" customWidth="1"/>
    <col min="10" max="10" width="13.5703125" style="199" customWidth="1"/>
    <col min="11" max="11" width="11.85546875" style="66" customWidth="1"/>
    <col min="12" max="12" width="11.85546875" style="193" customWidth="1"/>
    <col min="13" max="15" width="11.5703125" style="66" customWidth="1"/>
    <col min="16" max="16" width="12.42578125" style="54" customWidth="1"/>
    <col min="17" max="17" width="12" style="54" customWidth="1"/>
    <col min="18" max="18" width="11.7109375" style="54" customWidth="1"/>
    <col min="19" max="16384" width="9.140625" style="54"/>
  </cols>
  <sheetData>
    <row r="1" spans="1:18" ht="77.25" customHeight="1">
      <c r="A1" s="309" t="s">
        <v>284</v>
      </c>
      <c r="B1" s="309"/>
      <c r="C1" s="309"/>
      <c r="D1" s="309"/>
      <c r="E1" s="309"/>
      <c r="F1" s="309"/>
      <c r="G1" s="309"/>
      <c r="H1" s="310"/>
      <c r="I1" s="310"/>
      <c r="J1" s="310"/>
      <c r="K1" s="310"/>
      <c r="L1" s="310"/>
      <c r="M1" s="310"/>
      <c r="N1" s="310"/>
      <c r="O1" s="310"/>
    </row>
    <row r="2" spans="1:18" ht="52.5" customHeight="1">
      <c r="A2" s="336" t="s">
        <v>76</v>
      </c>
      <c r="B2" s="275" t="s">
        <v>22</v>
      </c>
      <c r="C2" s="314" t="s">
        <v>153</v>
      </c>
      <c r="D2" s="337" t="s">
        <v>10</v>
      </c>
      <c r="E2" s="338"/>
      <c r="F2" s="338"/>
      <c r="G2" s="339"/>
      <c r="H2" s="336" t="s">
        <v>21</v>
      </c>
      <c r="I2" s="336"/>
      <c r="J2" s="336"/>
      <c r="K2" s="336"/>
      <c r="L2" s="336"/>
      <c r="M2" s="336"/>
      <c r="N2" s="336"/>
      <c r="O2" s="336"/>
    </row>
    <row r="3" spans="1:18" ht="112.5" customHeight="1">
      <c r="A3" s="336"/>
      <c r="B3" s="275"/>
      <c r="C3" s="304"/>
      <c r="D3" s="131" t="s">
        <v>78</v>
      </c>
      <c r="E3" s="67" t="s">
        <v>20</v>
      </c>
      <c r="F3" s="67" t="s">
        <v>11</v>
      </c>
      <c r="G3" s="131" t="s">
        <v>81</v>
      </c>
      <c r="H3" s="172">
        <v>2021</v>
      </c>
      <c r="I3" s="188">
        <v>2022</v>
      </c>
      <c r="J3" s="195">
        <v>2023</v>
      </c>
      <c r="K3" s="188">
        <v>2024</v>
      </c>
      <c r="L3" s="189">
        <v>2025</v>
      </c>
      <c r="M3" s="188">
        <v>2026</v>
      </c>
      <c r="N3" s="188">
        <v>2027</v>
      </c>
      <c r="O3" s="188">
        <v>2028</v>
      </c>
    </row>
    <row r="4" spans="1:18" s="72" customFormat="1" ht="15.75">
      <c r="A4" s="131">
        <v>1</v>
      </c>
      <c r="B4" s="131">
        <v>2</v>
      </c>
      <c r="C4" s="131">
        <v>3</v>
      </c>
      <c r="D4" s="131">
        <v>4</v>
      </c>
      <c r="E4" s="67" t="s">
        <v>57</v>
      </c>
      <c r="F4" s="67" t="s">
        <v>9</v>
      </c>
      <c r="G4" s="131">
        <v>7</v>
      </c>
      <c r="H4" s="172">
        <v>8</v>
      </c>
      <c r="I4" s="188">
        <v>9</v>
      </c>
      <c r="J4" s="195">
        <v>10</v>
      </c>
      <c r="K4" s="188">
        <v>11</v>
      </c>
      <c r="L4" s="189">
        <v>12</v>
      </c>
      <c r="M4" s="188">
        <v>13</v>
      </c>
      <c r="N4" s="188">
        <v>14</v>
      </c>
      <c r="O4" s="188">
        <v>15</v>
      </c>
    </row>
    <row r="5" spans="1:18" s="72" customFormat="1" ht="17.25" customHeight="1">
      <c r="A5" s="331" t="s">
        <v>1</v>
      </c>
      <c r="B5" s="331" t="s">
        <v>193</v>
      </c>
      <c r="C5" s="55" t="s">
        <v>12</v>
      </c>
      <c r="D5" s="25"/>
      <c r="E5" s="26"/>
      <c r="F5" s="26"/>
      <c r="G5" s="25"/>
      <c r="H5" s="68">
        <f>H7+H8</f>
        <v>6074.2</v>
      </c>
      <c r="I5" s="68">
        <f t="shared" ref="I5:O5" si="0">I7+I8</f>
        <v>12533.13</v>
      </c>
      <c r="J5" s="196">
        <f t="shared" si="0"/>
        <v>9368.1999999999989</v>
      </c>
      <c r="K5" s="68">
        <f t="shared" si="0"/>
        <v>1819.9</v>
      </c>
      <c r="L5" s="68">
        <f t="shared" si="0"/>
        <v>1845.6</v>
      </c>
      <c r="M5" s="68">
        <f t="shared" si="0"/>
        <v>813.6</v>
      </c>
      <c r="N5" s="68">
        <f t="shared" si="0"/>
        <v>813.6</v>
      </c>
      <c r="O5" s="68">
        <f t="shared" si="0"/>
        <v>813.6</v>
      </c>
      <c r="P5" s="170"/>
      <c r="Q5" s="170"/>
      <c r="R5" s="170"/>
    </row>
    <row r="6" spans="1:18" s="72" customFormat="1" ht="31.5">
      <c r="A6" s="332"/>
      <c r="B6" s="332"/>
      <c r="C6" s="56" t="s">
        <v>13</v>
      </c>
      <c r="D6" s="122"/>
      <c r="E6" s="24"/>
      <c r="F6" s="24"/>
      <c r="G6" s="122"/>
      <c r="H6" s="69"/>
      <c r="I6" s="69"/>
      <c r="J6" s="197"/>
      <c r="K6" s="69"/>
      <c r="L6" s="190"/>
      <c r="M6" s="69"/>
      <c r="N6" s="69"/>
      <c r="O6" s="69"/>
    </row>
    <row r="7" spans="1:18" s="72" customFormat="1" ht="63">
      <c r="A7" s="332"/>
      <c r="B7" s="332"/>
      <c r="C7" s="56" t="s">
        <v>194</v>
      </c>
      <c r="D7" s="122">
        <v>914</v>
      </c>
      <c r="E7" s="24"/>
      <c r="F7" s="24"/>
      <c r="G7" s="122"/>
      <c r="H7" s="69">
        <f t="shared" ref="H7:O7" si="1">H10+H84+H117</f>
        <v>4690</v>
      </c>
      <c r="I7" s="69">
        <f t="shared" si="1"/>
        <v>12533.13</v>
      </c>
      <c r="J7" s="197">
        <f t="shared" si="1"/>
        <v>7405.7999999999993</v>
      </c>
      <c r="K7" s="69">
        <f t="shared" si="1"/>
        <v>1519.9</v>
      </c>
      <c r="L7" s="69">
        <f t="shared" si="1"/>
        <v>1545.6</v>
      </c>
      <c r="M7" s="69">
        <f t="shared" si="1"/>
        <v>813.6</v>
      </c>
      <c r="N7" s="69">
        <f t="shared" si="1"/>
        <v>813.6</v>
      </c>
      <c r="O7" s="69">
        <f t="shared" si="1"/>
        <v>813.6</v>
      </c>
    </row>
    <row r="8" spans="1:18" s="72" customFormat="1" ht="47.25">
      <c r="A8" s="333"/>
      <c r="B8" s="333"/>
      <c r="C8" s="56" t="s">
        <v>200</v>
      </c>
      <c r="D8" s="122">
        <v>970</v>
      </c>
      <c r="E8" s="24"/>
      <c r="F8" s="24"/>
      <c r="G8" s="122"/>
      <c r="H8" s="69">
        <f t="shared" ref="H8:O8" si="2">H53</f>
        <v>1384.2</v>
      </c>
      <c r="I8" s="69">
        <f t="shared" si="2"/>
        <v>0</v>
      </c>
      <c r="J8" s="197">
        <f t="shared" si="2"/>
        <v>1962.4</v>
      </c>
      <c r="K8" s="69">
        <f t="shared" si="2"/>
        <v>300</v>
      </c>
      <c r="L8" s="69">
        <f t="shared" si="2"/>
        <v>300</v>
      </c>
      <c r="M8" s="69">
        <f t="shared" si="2"/>
        <v>0</v>
      </c>
      <c r="N8" s="69">
        <f t="shared" si="2"/>
        <v>0</v>
      </c>
      <c r="O8" s="69">
        <f t="shared" si="2"/>
        <v>0</v>
      </c>
    </row>
    <row r="9" spans="1:18" s="72" customFormat="1" ht="31.5">
      <c r="A9" s="56" t="s">
        <v>23</v>
      </c>
      <c r="B9" s="55"/>
      <c r="C9" s="55"/>
      <c r="D9" s="25"/>
      <c r="E9" s="26"/>
      <c r="F9" s="26"/>
      <c r="G9" s="25"/>
      <c r="H9" s="68"/>
      <c r="I9" s="68"/>
      <c r="J9" s="196"/>
      <c r="K9" s="68"/>
      <c r="L9" s="191"/>
      <c r="M9" s="68"/>
      <c r="N9" s="68"/>
      <c r="O9" s="68"/>
    </row>
    <row r="10" spans="1:18" s="72" customFormat="1" ht="18" customHeight="1">
      <c r="A10" s="331" t="s">
        <v>52</v>
      </c>
      <c r="B10" s="331" t="s">
        <v>195</v>
      </c>
      <c r="C10" s="55" t="s">
        <v>12</v>
      </c>
      <c r="D10" s="25"/>
      <c r="E10" s="26"/>
      <c r="F10" s="26"/>
      <c r="G10" s="25"/>
      <c r="H10" s="68">
        <f>H12</f>
        <v>1555.6</v>
      </c>
      <c r="I10" s="68">
        <f t="shared" ref="I10:O10" si="3">I12</f>
        <v>7356.869999999999</v>
      </c>
      <c r="J10" s="196">
        <f t="shared" si="3"/>
        <v>2060.1</v>
      </c>
      <c r="K10" s="68">
        <f t="shared" si="3"/>
        <v>40.5</v>
      </c>
      <c r="L10" s="68">
        <f t="shared" si="3"/>
        <v>40</v>
      </c>
      <c r="M10" s="68">
        <f t="shared" si="3"/>
        <v>62</v>
      </c>
      <c r="N10" s="68">
        <f t="shared" si="3"/>
        <v>62</v>
      </c>
      <c r="O10" s="68">
        <f t="shared" si="3"/>
        <v>62</v>
      </c>
    </row>
    <row r="11" spans="1:18" s="72" customFormat="1" ht="31.5">
      <c r="A11" s="332"/>
      <c r="B11" s="332"/>
      <c r="C11" s="56" t="s">
        <v>13</v>
      </c>
      <c r="D11" s="122"/>
      <c r="E11" s="24"/>
      <c r="F11" s="24"/>
      <c r="G11" s="122"/>
      <c r="H11" s="69"/>
      <c r="I11" s="69"/>
      <c r="J11" s="197"/>
      <c r="K11" s="69"/>
      <c r="L11" s="190"/>
      <c r="M11" s="69"/>
      <c r="N11" s="69"/>
      <c r="O11" s="69"/>
    </row>
    <row r="12" spans="1:18" s="72" customFormat="1" ht="50.25" customHeight="1">
      <c r="A12" s="333"/>
      <c r="B12" s="333"/>
      <c r="C12" s="56" t="s">
        <v>194</v>
      </c>
      <c r="D12" s="122">
        <v>914</v>
      </c>
      <c r="E12" s="24"/>
      <c r="F12" s="24"/>
      <c r="G12" s="122"/>
      <c r="H12" s="69">
        <f t="shared" ref="H12:O12" si="4">H14+H19+H22+H26+H29+H32+H35+H38+H43+H47+H50</f>
        <v>1555.6</v>
      </c>
      <c r="I12" s="69">
        <f t="shared" si="4"/>
        <v>7356.869999999999</v>
      </c>
      <c r="J12" s="197">
        <f t="shared" si="4"/>
        <v>2060.1</v>
      </c>
      <c r="K12" s="69">
        <f t="shared" si="4"/>
        <v>40.5</v>
      </c>
      <c r="L12" s="69">
        <f t="shared" si="4"/>
        <v>40</v>
      </c>
      <c r="M12" s="69">
        <f t="shared" si="4"/>
        <v>62</v>
      </c>
      <c r="N12" s="69">
        <f t="shared" si="4"/>
        <v>62</v>
      </c>
      <c r="O12" s="69">
        <f t="shared" si="4"/>
        <v>62</v>
      </c>
    </row>
    <row r="13" spans="1:18" s="72" customFormat="1" ht="31.5">
      <c r="A13" s="56" t="s">
        <v>23</v>
      </c>
      <c r="B13" s="55"/>
      <c r="C13" s="55"/>
      <c r="D13" s="25"/>
      <c r="E13" s="26"/>
      <c r="F13" s="26"/>
      <c r="G13" s="25"/>
      <c r="H13" s="68"/>
      <c r="I13" s="68"/>
      <c r="J13" s="196"/>
      <c r="K13" s="68"/>
      <c r="L13" s="191"/>
      <c r="M13" s="68"/>
      <c r="N13" s="68"/>
      <c r="O13" s="68"/>
    </row>
    <row r="14" spans="1:18" s="72" customFormat="1" ht="17.25" customHeight="1">
      <c r="A14" s="325" t="s">
        <v>84</v>
      </c>
      <c r="B14" s="325" t="s">
        <v>121</v>
      </c>
      <c r="C14" s="55" t="s">
        <v>12</v>
      </c>
      <c r="D14" s="25"/>
      <c r="E14" s="26"/>
      <c r="F14" s="26"/>
      <c r="G14" s="25"/>
      <c r="H14" s="68">
        <f>H18+H17+H16</f>
        <v>721.4</v>
      </c>
      <c r="I14" s="68">
        <f t="shared" ref="I14:O14" si="5">I18+I17+I16</f>
        <v>80.66</v>
      </c>
      <c r="J14" s="196">
        <f t="shared" si="5"/>
        <v>113.5</v>
      </c>
      <c r="K14" s="68">
        <f t="shared" si="5"/>
        <v>30</v>
      </c>
      <c r="L14" s="68">
        <f t="shared" si="5"/>
        <v>30</v>
      </c>
      <c r="M14" s="68">
        <f t="shared" si="5"/>
        <v>35</v>
      </c>
      <c r="N14" s="68">
        <f t="shared" si="5"/>
        <v>35</v>
      </c>
      <c r="O14" s="68">
        <f t="shared" si="5"/>
        <v>35</v>
      </c>
    </row>
    <row r="15" spans="1:18" s="72" customFormat="1" ht="31.5">
      <c r="A15" s="326"/>
      <c r="B15" s="326"/>
      <c r="C15" s="56" t="s">
        <v>13</v>
      </c>
      <c r="D15" s="122"/>
      <c r="E15" s="24"/>
      <c r="F15" s="24"/>
      <c r="G15" s="122"/>
      <c r="H15" s="69"/>
      <c r="I15" s="69"/>
      <c r="J15" s="197"/>
      <c r="K15" s="69"/>
      <c r="L15" s="190"/>
      <c r="M15" s="69"/>
      <c r="N15" s="69"/>
      <c r="O15" s="69"/>
    </row>
    <row r="16" spans="1:18" s="72" customFormat="1" ht="63">
      <c r="A16" s="326"/>
      <c r="B16" s="326"/>
      <c r="C16" s="56" t="s">
        <v>194</v>
      </c>
      <c r="D16" s="173">
        <v>914</v>
      </c>
      <c r="E16" s="24" t="s">
        <v>142</v>
      </c>
      <c r="F16" s="24" t="s">
        <v>174</v>
      </c>
      <c r="G16" s="24" t="s">
        <v>45</v>
      </c>
      <c r="H16" s="69">
        <v>94.7</v>
      </c>
      <c r="I16" s="69">
        <v>21.7</v>
      </c>
      <c r="J16" s="197">
        <v>31.1</v>
      </c>
      <c r="K16" s="69">
        <v>30</v>
      </c>
      <c r="L16" s="190">
        <v>30</v>
      </c>
      <c r="M16" s="69">
        <v>35</v>
      </c>
      <c r="N16" s="69">
        <v>35</v>
      </c>
      <c r="O16" s="69">
        <v>35</v>
      </c>
    </row>
    <row r="17" spans="1:15" s="72" customFormat="1" ht="63">
      <c r="A17" s="326"/>
      <c r="B17" s="326"/>
      <c r="C17" s="56" t="s">
        <v>194</v>
      </c>
      <c r="D17" s="173">
        <v>914</v>
      </c>
      <c r="E17" s="24" t="s">
        <v>142</v>
      </c>
      <c r="F17" s="24" t="s">
        <v>278</v>
      </c>
      <c r="G17" s="24" t="s">
        <v>45</v>
      </c>
      <c r="H17" s="69">
        <v>68.3</v>
      </c>
      <c r="I17" s="69">
        <v>58.96</v>
      </c>
      <c r="J17" s="197">
        <v>82.4</v>
      </c>
      <c r="K17" s="69"/>
      <c r="L17" s="190"/>
      <c r="M17" s="69"/>
      <c r="N17" s="69"/>
      <c r="O17" s="69"/>
    </row>
    <row r="18" spans="1:15" s="72" customFormat="1" ht="63">
      <c r="A18" s="327"/>
      <c r="B18" s="327"/>
      <c r="C18" s="56" t="s">
        <v>194</v>
      </c>
      <c r="D18" s="122">
        <v>914</v>
      </c>
      <c r="E18" s="24" t="s">
        <v>276</v>
      </c>
      <c r="F18" s="24" t="s">
        <v>277</v>
      </c>
      <c r="G18" s="24" t="s">
        <v>45</v>
      </c>
      <c r="H18" s="69">
        <v>558.4</v>
      </c>
      <c r="I18" s="69"/>
      <c r="J18" s="197"/>
      <c r="K18" s="69"/>
      <c r="L18" s="190"/>
      <c r="M18" s="69"/>
      <c r="N18" s="69"/>
      <c r="O18" s="69"/>
    </row>
    <row r="19" spans="1:15" s="72" customFormat="1" ht="17.25" customHeight="1">
      <c r="A19" s="325" t="s">
        <v>87</v>
      </c>
      <c r="B19" s="325" t="s">
        <v>122</v>
      </c>
      <c r="C19" s="55" t="s">
        <v>12</v>
      </c>
      <c r="D19" s="25"/>
      <c r="E19" s="26"/>
      <c r="F19" s="26"/>
      <c r="G19" s="25"/>
      <c r="H19" s="68">
        <f>H21</f>
        <v>14</v>
      </c>
      <c r="I19" s="68">
        <f t="shared" ref="I19:O19" si="6">I21</f>
        <v>23.8</v>
      </c>
      <c r="J19" s="196">
        <f t="shared" si="6"/>
        <v>12</v>
      </c>
      <c r="K19" s="68">
        <f t="shared" si="6"/>
        <v>0.5</v>
      </c>
      <c r="L19" s="68">
        <f t="shared" si="6"/>
        <v>0.5</v>
      </c>
      <c r="M19" s="68">
        <f t="shared" si="6"/>
        <v>1</v>
      </c>
      <c r="N19" s="68">
        <f t="shared" si="6"/>
        <v>1</v>
      </c>
      <c r="O19" s="68">
        <f t="shared" si="6"/>
        <v>1</v>
      </c>
    </row>
    <row r="20" spans="1:15" s="72" customFormat="1" ht="15.75" customHeight="1">
      <c r="A20" s="326"/>
      <c r="B20" s="326"/>
      <c r="C20" s="56" t="s">
        <v>13</v>
      </c>
      <c r="D20" s="122"/>
      <c r="E20" s="24"/>
      <c r="F20" s="24"/>
      <c r="G20" s="122"/>
      <c r="H20" s="69"/>
      <c r="I20" s="69"/>
      <c r="J20" s="197"/>
      <c r="K20" s="69"/>
      <c r="L20" s="190"/>
      <c r="M20" s="69"/>
      <c r="N20" s="69"/>
      <c r="O20" s="69"/>
    </row>
    <row r="21" spans="1:15" s="72" customFormat="1" ht="63">
      <c r="A21" s="327"/>
      <c r="B21" s="327"/>
      <c r="C21" s="56" t="s">
        <v>194</v>
      </c>
      <c r="D21" s="122">
        <v>914</v>
      </c>
      <c r="E21" s="24" t="s">
        <v>142</v>
      </c>
      <c r="F21" s="24" t="s">
        <v>175</v>
      </c>
      <c r="G21" s="24" t="s">
        <v>45</v>
      </c>
      <c r="H21" s="69">
        <v>14</v>
      </c>
      <c r="I21" s="69">
        <v>23.8</v>
      </c>
      <c r="J21" s="197">
        <v>12</v>
      </c>
      <c r="K21" s="69">
        <v>0.5</v>
      </c>
      <c r="L21" s="190">
        <v>0.5</v>
      </c>
      <c r="M21" s="69">
        <v>1</v>
      </c>
      <c r="N21" s="69">
        <v>1</v>
      </c>
      <c r="O21" s="69">
        <v>1</v>
      </c>
    </row>
    <row r="22" spans="1:15" s="72" customFormat="1" ht="18" customHeight="1">
      <c r="A22" s="290" t="s">
        <v>88</v>
      </c>
      <c r="B22" s="290" t="s">
        <v>124</v>
      </c>
      <c r="C22" s="55" t="s">
        <v>12</v>
      </c>
      <c r="D22" s="25"/>
      <c r="E22" s="26"/>
      <c r="F22" s="26"/>
      <c r="G22" s="25"/>
      <c r="H22" s="68">
        <f>H25+H24</f>
        <v>83.8</v>
      </c>
      <c r="I22" s="68">
        <f t="shared" ref="I22:O22" si="7">I25+I24</f>
        <v>6088.98</v>
      </c>
      <c r="J22" s="196">
        <f t="shared" si="7"/>
        <v>0</v>
      </c>
      <c r="K22" s="68">
        <f t="shared" si="7"/>
        <v>0.5</v>
      </c>
      <c r="L22" s="68">
        <f t="shared" si="7"/>
        <v>0.5</v>
      </c>
      <c r="M22" s="68">
        <f t="shared" si="7"/>
        <v>11</v>
      </c>
      <c r="N22" s="68">
        <f t="shared" si="7"/>
        <v>11</v>
      </c>
      <c r="O22" s="68">
        <f t="shared" si="7"/>
        <v>11</v>
      </c>
    </row>
    <row r="23" spans="1:15" s="72" customFormat="1" ht="31.5">
      <c r="A23" s="291"/>
      <c r="B23" s="291"/>
      <c r="C23" s="56" t="s">
        <v>13</v>
      </c>
      <c r="D23" s="122"/>
      <c r="E23" s="24"/>
      <c r="F23" s="24"/>
      <c r="G23" s="122"/>
      <c r="H23" s="69"/>
      <c r="I23" s="69"/>
      <c r="J23" s="197"/>
      <c r="K23" s="69"/>
      <c r="L23" s="190"/>
      <c r="M23" s="69"/>
      <c r="N23" s="69"/>
      <c r="O23" s="69"/>
    </row>
    <row r="24" spans="1:15" s="72" customFormat="1" ht="50.25" customHeight="1">
      <c r="A24" s="291"/>
      <c r="B24" s="291"/>
      <c r="C24" s="124" t="s">
        <v>194</v>
      </c>
      <c r="D24" s="122">
        <v>914</v>
      </c>
      <c r="E24" s="24" t="s">
        <v>142</v>
      </c>
      <c r="F24" s="24" t="s">
        <v>176</v>
      </c>
      <c r="G24" s="122">
        <v>200</v>
      </c>
      <c r="H24" s="69">
        <v>55.9</v>
      </c>
      <c r="I24" s="69">
        <v>6088.98</v>
      </c>
      <c r="J24" s="197"/>
      <c r="K24" s="69">
        <v>0.5</v>
      </c>
      <c r="L24" s="190">
        <v>0.5</v>
      </c>
      <c r="M24" s="69">
        <v>5</v>
      </c>
      <c r="N24" s="69">
        <v>5</v>
      </c>
      <c r="O24" s="69">
        <v>5</v>
      </c>
    </row>
    <row r="25" spans="1:15" s="72" customFormat="1" ht="20.25" customHeight="1">
      <c r="A25" s="291"/>
      <c r="B25" s="291"/>
      <c r="C25" s="124"/>
      <c r="D25" s="122">
        <v>914</v>
      </c>
      <c r="E25" s="24" t="s">
        <v>142</v>
      </c>
      <c r="F25" s="24" t="s">
        <v>176</v>
      </c>
      <c r="G25" s="122">
        <v>800</v>
      </c>
      <c r="H25" s="69">
        <v>27.9</v>
      </c>
      <c r="I25" s="69"/>
      <c r="J25" s="197"/>
      <c r="K25" s="69"/>
      <c r="L25" s="190"/>
      <c r="M25" s="69">
        <v>6</v>
      </c>
      <c r="N25" s="69">
        <v>6</v>
      </c>
      <c r="O25" s="69">
        <v>6</v>
      </c>
    </row>
    <row r="26" spans="1:15" s="72" customFormat="1" ht="17.25" customHeight="1">
      <c r="A26" s="325" t="s">
        <v>91</v>
      </c>
      <c r="B26" s="325" t="s">
        <v>129</v>
      </c>
      <c r="C26" s="55" t="s">
        <v>12</v>
      </c>
      <c r="D26" s="25"/>
      <c r="E26" s="26"/>
      <c r="F26" s="26"/>
      <c r="G26" s="25"/>
      <c r="H26" s="68">
        <f>H28</f>
        <v>0</v>
      </c>
      <c r="I26" s="68">
        <f t="shared" ref="I26:O26" si="8">I28</f>
        <v>0</v>
      </c>
      <c r="J26" s="196">
        <f t="shared" si="8"/>
        <v>0</v>
      </c>
      <c r="K26" s="68">
        <f t="shared" si="8"/>
        <v>0</v>
      </c>
      <c r="L26" s="68">
        <f t="shared" si="8"/>
        <v>0</v>
      </c>
      <c r="M26" s="68">
        <f t="shared" si="8"/>
        <v>1</v>
      </c>
      <c r="N26" s="68">
        <f t="shared" si="8"/>
        <v>1</v>
      </c>
      <c r="O26" s="68">
        <f t="shared" si="8"/>
        <v>1</v>
      </c>
    </row>
    <row r="27" spans="1:15" s="72" customFormat="1" ht="31.5">
      <c r="A27" s="326"/>
      <c r="B27" s="326"/>
      <c r="C27" s="56" t="s">
        <v>13</v>
      </c>
      <c r="D27" s="122"/>
      <c r="E27" s="24"/>
      <c r="F27" s="24"/>
      <c r="G27" s="122"/>
      <c r="H27" s="69"/>
      <c r="I27" s="69"/>
      <c r="J27" s="197"/>
      <c r="K27" s="69"/>
      <c r="L27" s="190"/>
      <c r="M27" s="69"/>
      <c r="N27" s="69"/>
      <c r="O27" s="69"/>
    </row>
    <row r="28" spans="1:15" s="72" customFormat="1" ht="48.75" customHeight="1">
      <c r="A28" s="326"/>
      <c r="B28" s="326"/>
      <c r="C28" s="124" t="s">
        <v>194</v>
      </c>
      <c r="D28" s="122">
        <v>914</v>
      </c>
      <c r="E28" s="24" t="s">
        <v>142</v>
      </c>
      <c r="F28" s="24" t="s">
        <v>177</v>
      </c>
      <c r="G28" s="122">
        <v>200</v>
      </c>
      <c r="H28" s="69">
        <v>0</v>
      </c>
      <c r="I28" s="69">
        <v>0</v>
      </c>
      <c r="J28" s="197"/>
      <c r="K28" s="69">
        <v>0</v>
      </c>
      <c r="L28" s="190">
        <v>0</v>
      </c>
      <c r="M28" s="69">
        <v>1</v>
      </c>
      <c r="N28" s="69">
        <v>1</v>
      </c>
      <c r="O28" s="69">
        <v>1</v>
      </c>
    </row>
    <row r="29" spans="1:15" s="72" customFormat="1" ht="17.25" customHeight="1">
      <c r="A29" s="325" t="s">
        <v>92</v>
      </c>
      <c r="B29" s="325" t="s">
        <v>127</v>
      </c>
      <c r="C29" s="55" t="s">
        <v>12</v>
      </c>
      <c r="D29" s="122"/>
      <c r="E29" s="24"/>
      <c r="F29" s="24"/>
      <c r="G29" s="122"/>
      <c r="H29" s="68">
        <f>H31</f>
        <v>599.9</v>
      </c>
      <c r="I29" s="68">
        <f t="shared" ref="I29:O29" si="9">I31</f>
        <v>520.53</v>
      </c>
      <c r="J29" s="196">
        <f t="shared" si="9"/>
        <v>687</v>
      </c>
      <c r="K29" s="68">
        <f t="shared" si="9"/>
        <v>0</v>
      </c>
      <c r="L29" s="68">
        <f t="shared" si="9"/>
        <v>0</v>
      </c>
      <c r="M29" s="68">
        <f t="shared" si="9"/>
        <v>2</v>
      </c>
      <c r="N29" s="68">
        <f t="shared" si="9"/>
        <v>2</v>
      </c>
      <c r="O29" s="68">
        <f t="shared" si="9"/>
        <v>2</v>
      </c>
    </row>
    <row r="30" spans="1:15" s="72" customFormat="1" ht="31.5">
      <c r="A30" s="326"/>
      <c r="B30" s="326"/>
      <c r="C30" s="56" t="s">
        <v>13</v>
      </c>
      <c r="D30" s="122"/>
      <c r="E30" s="24"/>
      <c r="F30" s="24"/>
      <c r="G30" s="122"/>
      <c r="H30" s="69"/>
      <c r="I30" s="69"/>
      <c r="J30" s="197"/>
      <c r="K30" s="69"/>
      <c r="L30" s="190"/>
      <c r="M30" s="69"/>
      <c r="N30" s="69"/>
      <c r="O30" s="69"/>
    </row>
    <row r="31" spans="1:15" s="72" customFormat="1" ht="48" customHeight="1">
      <c r="A31" s="326"/>
      <c r="B31" s="326"/>
      <c r="C31" s="124" t="s">
        <v>194</v>
      </c>
      <c r="D31" s="122">
        <v>914</v>
      </c>
      <c r="E31" s="24" t="s">
        <v>143</v>
      </c>
      <c r="F31" s="24" t="s">
        <v>189</v>
      </c>
      <c r="G31" s="122">
        <v>200</v>
      </c>
      <c r="H31" s="69">
        <v>599.9</v>
      </c>
      <c r="I31" s="69">
        <v>520.53</v>
      </c>
      <c r="J31" s="197">
        <v>687</v>
      </c>
      <c r="K31" s="69">
        <v>0</v>
      </c>
      <c r="L31" s="190"/>
      <c r="M31" s="69">
        <v>2</v>
      </c>
      <c r="N31" s="69">
        <v>2</v>
      </c>
      <c r="O31" s="69">
        <v>2</v>
      </c>
    </row>
    <row r="32" spans="1:15" s="72" customFormat="1" ht="15.75">
      <c r="A32" s="325" t="s">
        <v>94</v>
      </c>
      <c r="B32" s="325" t="s">
        <v>131</v>
      </c>
      <c r="C32" s="55" t="s">
        <v>12</v>
      </c>
      <c r="D32" s="122"/>
      <c r="E32" s="24"/>
      <c r="F32" s="24"/>
      <c r="G32" s="24"/>
      <c r="H32" s="68">
        <f>H34</f>
        <v>0.4</v>
      </c>
      <c r="I32" s="68">
        <f t="shared" ref="I32:O32" si="10">I34</f>
        <v>1</v>
      </c>
      <c r="J32" s="196">
        <f t="shared" si="10"/>
        <v>0</v>
      </c>
      <c r="K32" s="68">
        <f t="shared" si="10"/>
        <v>0.5</v>
      </c>
      <c r="L32" s="68">
        <f t="shared" si="10"/>
        <v>0.5</v>
      </c>
      <c r="M32" s="68">
        <f t="shared" si="10"/>
        <v>2</v>
      </c>
      <c r="N32" s="68">
        <f t="shared" si="10"/>
        <v>2</v>
      </c>
      <c r="O32" s="68">
        <f t="shared" si="10"/>
        <v>2</v>
      </c>
    </row>
    <row r="33" spans="1:15" s="72" customFormat="1" ht="31.5">
      <c r="A33" s="326"/>
      <c r="B33" s="326"/>
      <c r="C33" s="56" t="s">
        <v>13</v>
      </c>
      <c r="D33" s="122"/>
      <c r="E33" s="24"/>
      <c r="F33" s="24"/>
      <c r="G33" s="24"/>
      <c r="H33" s="69"/>
      <c r="I33" s="69"/>
      <c r="J33" s="197"/>
      <c r="K33" s="69"/>
      <c r="L33" s="190"/>
      <c r="M33" s="69"/>
      <c r="N33" s="69"/>
      <c r="O33" s="69"/>
    </row>
    <row r="34" spans="1:15" s="72" customFormat="1" ht="63">
      <c r="A34" s="327"/>
      <c r="B34" s="327"/>
      <c r="C34" s="56" t="s">
        <v>194</v>
      </c>
      <c r="D34" s="122">
        <v>914</v>
      </c>
      <c r="E34" s="24" t="s">
        <v>142</v>
      </c>
      <c r="F34" s="24" t="s">
        <v>190</v>
      </c>
      <c r="G34" s="24" t="s">
        <v>45</v>
      </c>
      <c r="H34" s="69">
        <v>0.4</v>
      </c>
      <c r="I34" s="69">
        <v>1</v>
      </c>
      <c r="J34" s="197"/>
      <c r="K34" s="69">
        <v>0.5</v>
      </c>
      <c r="L34" s="190">
        <v>0.5</v>
      </c>
      <c r="M34" s="69">
        <v>2</v>
      </c>
      <c r="N34" s="69">
        <v>2</v>
      </c>
      <c r="O34" s="69">
        <v>2</v>
      </c>
    </row>
    <row r="35" spans="1:15" s="72" customFormat="1" ht="15.75">
      <c r="A35" s="325" t="s">
        <v>95</v>
      </c>
      <c r="B35" s="291" t="s">
        <v>134</v>
      </c>
      <c r="C35" s="55" t="s">
        <v>12</v>
      </c>
      <c r="D35" s="122"/>
      <c r="E35" s="24"/>
      <c r="F35" s="24"/>
      <c r="G35" s="24"/>
      <c r="H35" s="68">
        <f>H37</f>
        <v>1.6</v>
      </c>
      <c r="I35" s="68">
        <f t="shared" ref="I35:O35" si="11">I37</f>
        <v>5.0999999999999996</v>
      </c>
      <c r="J35" s="196">
        <f t="shared" si="11"/>
        <v>0</v>
      </c>
      <c r="K35" s="68">
        <f t="shared" si="11"/>
        <v>1</v>
      </c>
      <c r="L35" s="68">
        <f t="shared" si="11"/>
        <v>1</v>
      </c>
      <c r="M35" s="68">
        <f t="shared" si="11"/>
        <v>3</v>
      </c>
      <c r="N35" s="68">
        <f t="shared" si="11"/>
        <v>3</v>
      </c>
      <c r="O35" s="68">
        <f t="shared" si="11"/>
        <v>3</v>
      </c>
    </row>
    <row r="36" spans="1:15" s="72" customFormat="1" ht="31.5">
      <c r="A36" s="326"/>
      <c r="B36" s="291"/>
      <c r="C36" s="56" t="s">
        <v>13</v>
      </c>
      <c r="D36" s="122"/>
      <c r="E36" s="24"/>
      <c r="F36" s="24"/>
      <c r="G36" s="24"/>
      <c r="H36" s="69"/>
      <c r="I36" s="69"/>
      <c r="J36" s="197"/>
      <c r="K36" s="69"/>
      <c r="L36" s="190"/>
      <c r="M36" s="69"/>
      <c r="N36" s="69"/>
      <c r="O36" s="69"/>
    </row>
    <row r="37" spans="1:15" s="72" customFormat="1" ht="63">
      <c r="A37" s="327"/>
      <c r="B37" s="292"/>
      <c r="C37" s="56" t="s">
        <v>194</v>
      </c>
      <c r="D37" s="122">
        <v>914</v>
      </c>
      <c r="E37" s="24" t="s">
        <v>142</v>
      </c>
      <c r="F37" s="24" t="s">
        <v>178</v>
      </c>
      <c r="G37" s="24" t="s">
        <v>45</v>
      </c>
      <c r="H37" s="69">
        <v>1.6</v>
      </c>
      <c r="I37" s="69">
        <v>5.0999999999999996</v>
      </c>
      <c r="J37" s="197"/>
      <c r="K37" s="69">
        <v>1</v>
      </c>
      <c r="L37" s="190">
        <v>1</v>
      </c>
      <c r="M37" s="69">
        <v>3</v>
      </c>
      <c r="N37" s="69">
        <v>3</v>
      </c>
      <c r="O37" s="69">
        <v>3</v>
      </c>
    </row>
    <row r="38" spans="1:15" s="72" customFormat="1" ht="16.5" customHeight="1">
      <c r="A38" s="325" t="s">
        <v>139</v>
      </c>
      <c r="B38" s="325" t="s">
        <v>191</v>
      </c>
      <c r="C38" s="55" t="s">
        <v>12</v>
      </c>
      <c r="D38" s="122"/>
      <c r="E38" s="24"/>
      <c r="F38" s="24"/>
      <c r="G38" s="122"/>
      <c r="H38" s="68">
        <f>H42+H41+H40</f>
        <v>33.6</v>
      </c>
      <c r="I38" s="68">
        <f t="shared" ref="I38:O38" si="12">I42+I41+I40</f>
        <v>16.399999999999999</v>
      </c>
      <c r="J38" s="196">
        <f t="shared" si="12"/>
        <v>44.4</v>
      </c>
      <c r="K38" s="68">
        <f t="shared" si="12"/>
        <v>6</v>
      </c>
      <c r="L38" s="68">
        <f t="shared" si="12"/>
        <v>6</v>
      </c>
      <c r="M38" s="68">
        <f t="shared" si="12"/>
        <v>5</v>
      </c>
      <c r="N38" s="68">
        <f t="shared" si="12"/>
        <v>5</v>
      </c>
      <c r="O38" s="68">
        <f t="shared" si="12"/>
        <v>5</v>
      </c>
    </row>
    <row r="39" spans="1:15" s="72" customFormat="1" ht="31.5">
      <c r="A39" s="326"/>
      <c r="B39" s="326"/>
      <c r="C39" s="56" t="s">
        <v>13</v>
      </c>
      <c r="D39" s="122"/>
      <c r="E39" s="24"/>
      <c r="F39" s="24"/>
      <c r="G39" s="122"/>
      <c r="H39" s="69"/>
      <c r="I39" s="69"/>
      <c r="J39" s="197"/>
      <c r="K39" s="69"/>
      <c r="L39" s="190"/>
      <c r="M39" s="69"/>
      <c r="N39" s="69"/>
      <c r="O39" s="69"/>
    </row>
    <row r="40" spans="1:15" s="72" customFormat="1" ht="63">
      <c r="A40" s="326"/>
      <c r="B40" s="326"/>
      <c r="C40" s="56" t="s">
        <v>194</v>
      </c>
      <c r="D40" s="122">
        <v>914</v>
      </c>
      <c r="E40" s="24" t="s">
        <v>142</v>
      </c>
      <c r="F40" s="24" t="s">
        <v>179</v>
      </c>
      <c r="G40" s="24" t="s">
        <v>45</v>
      </c>
      <c r="H40" s="69">
        <v>33.6</v>
      </c>
      <c r="I40" s="69">
        <v>16.399999999999999</v>
      </c>
      <c r="J40" s="197">
        <v>44.4</v>
      </c>
      <c r="K40" s="69">
        <v>6</v>
      </c>
      <c r="L40" s="190">
        <v>6</v>
      </c>
      <c r="M40" s="69">
        <v>5</v>
      </c>
      <c r="N40" s="69">
        <v>5</v>
      </c>
      <c r="O40" s="69">
        <v>5</v>
      </c>
    </row>
    <row r="41" spans="1:15" s="72" customFormat="1" ht="15.75">
      <c r="A41" s="326"/>
      <c r="B41" s="326"/>
      <c r="C41" s="56"/>
      <c r="D41" s="122">
        <v>914</v>
      </c>
      <c r="E41" s="24" t="s">
        <v>219</v>
      </c>
      <c r="F41" s="24" t="s">
        <v>234</v>
      </c>
      <c r="G41" s="24" t="s">
        <v>45</v>
      </c>
      <c r="H41" s="69"/>
      <c r="I41" s="69"/>
      <c r="J41" s="197"/>
      <c r="K41" s="69"/>
      <c r="L41" s="190"/>
      <c r="M41" s="69"/>
      <c r="N41" s="69"/>
      <c r="O41" s="69"/>
    </row>
    <row r="42" spans="1:15" s="72" customFormat="1" ht="15.75">
      <c r="A42" s="327"/>
      <c r="B42" s="327"/>
      <c r="C42" s="56"/>
      <c r="D42" s="122">
        <v>914</v>
      </c>
      <c r="E42" s="24" t="s">
        <v>219</v>
      </c>
      <c r="F42" s="24" t="s">
        <v>235</v>
      </c>
      <c r="G42" s="24" t="s">
        <v>45</v>
      </c>
      <c r="H42" s="69"/>
      <c r="I42" s="69"/>
      <c r="J42" s="197"/>
      <c r="K42" s="69"/>
      <c r="L42" s="190"/>
      <c r="M42" s="69"/>
      <c r="N42" s="69"/>
      <c r="O42" s="69"/>
    </row>
    <row r="43" spans="1:15" s="72" customFormat="1" ht="16.5" customHeight="1">
      <c r="A43" s="325" t="s">
        <v>140</v>
      </c>
      <c r="B43" s="325" t="s">
        <v>221</v>
      </c>
      <c r="C43" s="55" t="s">
        <v>12</v>
      </c>
      <c r="D43" s="122"/>
      <c r="E43" s="24"/>
      <c r="F43" s="24"/>
      <c r="G43" s="122"/>
      <c r="H43" s="68">
        <f>H46+H45</f>
        <v>100.4</v>
      </c>
      <c r="I43" s="68">
        <f t="shared" ref="I43:O43" si="13">I46+I45</f>
        <v>619.9</v>
      </c>
      <c r="J43" s="196">
        <f t="shared" si="13"/>
        <v>1203.2</v>
      </c>
      <c r="K43" s="68">
        <f t="shared" si="13"/>
        <v>1.5</v>
      </c>
      <c r="L43" s="68">
        <f t="shared" si="13"/>
        <v>1</v>
      </c>
      <c r="M43" s="68">
        <f t="shared" si="13"/>
        <v>1</v>
      </c>
      <c r="N43" s="68">
        <f t="shared" si="13"/>
        <v>1</v>
      </c>
      <c r="O43" s="68">
        <f t="shared" si="13"/>
        <v>1</v>
      </c>
    </row>
    <row r="44" spans="1:15" s="72" customFormat="1" ht="31.5">
      <c r="A44" s="326"/>
      <c r="B44" s="326"/>
      <c r="C44" s="56" t="s">
        <v>13</v>
      </c>
      <c r="D44" s="122"/>
      <c r="E44" s="24"/>
      <c r="F44" s="24"/>
      <c r="G44" s="122"/>
      <c r="H44" s="69"/>
      <c r="I44" s="69"/>
      <c r="J44" s="197"/>
      <c r="K44" s="69"/>
      <c r="L44" s="190"/>
      <c r="M44" s="69"/>
      <c r="N44" s="69"/>
      <c r="O44" s="69"/>
    </row>
    <row r="45" spans="1:15" s="72" customFormat="1" ht="63" customHeight="1">
      <c r="A45" s="326"/>
      <c r="B45" s="326"/>
      <c r="C45" s="325" t="s">
        <v>194</v>
      </c>
      <c r="D45" s="122">
        <v>914</v>
      </c>
      <c r="E45" s="24" t="s">
        <v>219</v>
      </c>
      <c r="F45" s="24" t="s">
        <v>220</v>
      </c>
      <c r="G45" s="24" t="s">
        <v>45</v>
      </c>
      <c r="H45" s="69">
        <v>0.5</v>
      </c>
      <c r="I45" s="69">
        <v>0.5</v>
      </c>
      <c r="J45" s="197"/>
      <c r="K45" s="69">
        <v>0.5</v>
      </c>
      <c r="L45" s="190"/>
      <c r="M45" s="69"/>
      <c r="N45" s="69"/>
      <c r="O45" s="69"/>
    </row>
    <row r="46" spans="1:15" s="72" customFormat="1" ht="63" customHeight="1">
      <c r="A46" s="327"/>
      <c r="B46" s="327"/>
      <c r="C46" s="327"/>
      <c r="D46" s="122">
        <v>914</v>
      </c>
      <c r="E46" s="24" t="s">
        <v>142</v>
      </c>
      <c r="F46" s="24" t="s">
        <v>262</v>
      </c>
      <c r="G46" s="24" t="s">
        <v>45</v>
      </c>
      <c r="H46" s="69">
        <v>99.9</v>
      </c>
      <c r="I46" s="69">
        <v>619.4</v>
      </c>
      <c r="J46" s="197">
        <v>1203.2</v>
      </c>
      <c r="K46" s="69">
        <v>1</v>
      </c>
      <c r="L46" s="190">
        <v>1</v>
      </c>
      <c r="M46" s="69">
        <v>1</v>
      </c>
      <c r="N46" s="69">
        <v>1</v>
      </c>
      <c r="O46" s="69">
        <v>1</v>
      </c>
    </row>
    <row r="47" spans="1:15" s="72" customFormat="1" ht="16.5" customHeight="1">
      <c r="A47" s="325" t="s">
        <v>230</v>
      </c>
      <c r="B47" s="325" t="s">
        <v>239</v>
      </c>
      <c r="C47" s="55" t="s">
        <v>12</v>
      </c>
      <c r="D47" s="122"/>
      <c r="E47" s="24"/>
      <c r="F47" s="24"/>
      <c r="G47" s="122"/>
      <c r="H47" s="68">
        <f>H49</f>
        <v>0</v>
      </c>
      <c r="I47" s="68">
        <f t="shared" ref="I47:O47" si="14">I49</f>
        <v>0</v>
      </c>
      <c r="J47" s="196">
        <f t="shared" si="14"/>
        <v>0</v>
      </c>
      <c r="K47" s="68">
        <f t="shared" si="14"/>
        <v>0</v>
      </c>
      <c r="L47" s="68">
        <f t="shared" si="14"/>
        <v>0</v>
      </c>
      <c r="M47" s="68">
        <f t="shared" si="14"/>
        <v>0</v>
      </c>
      <c r="N47" s="68">
        <f t="shared" si="14"/>
        <v>0</v>
      </c>
      <c r="O47" s="68">
        <f t="shared" si="14"/>
        <v>0</v>
      </c>
    </row>
    <row r="48" spans="1:15" s="72" customFormat="1" ht="31.5">
      <c r="A48" s="326"/>
      <c r="B48" s="326"/>
      <c r="C48" s="56" t="s">
        <v>13</v>
      </c>
      <c r="D48" s="122"/>
      <c r="E48" s="24"/>
      <c r="F48" s="24"/>
      <c r="G48" s="122"/>
      <c r="H48" s="69"/>
      <c r="I48" s="69"/>
      <c r="J48" s="197"/>
      <c r="K48" s="69"/>
      <c r="L48" s="190"/>
      <c r="M48" s="69"/>
      <c r="N48" s="69"/>
      <c r="O48" s="69"/>
    </row>
    <row r="49" spans="1:18" s="72" customFormat="1" ht="63">
      <c r="A49" s="327"/>
      <c r="B49" s="327"/>
      <c r="C49" s="56" t="s">
        <v>194</v>
      </c>
      <c r="D49" s="122">
        <v>914</v>
      </c>
      <c r="E49" s="24" t="s">
        <v>219</v>
      </c>
      <c r="F49" s="24" t="s">
        <v>231</v>
      </c>
      <c r="G49" s="24" t="s">
        <v>45</v>
      </c>
      <c r="H49" s="69">
        <v>0</v>
      </c>
      <c r="I49" s="69"/>
      <c r="J49" s="197"/>
      <c r="K49" s="69"/>
      <c r="L49" s="190"/>
      <c r="M49" s="69"/>
      <c r="N49" s="69"/>
      <c r="O49" s="69"/>
    </row>
    <row r="50" spans="1:18" s="72" customFormat="1" ht="16.5" customHeight="1">
      <c r="A50" s="325" t="s">
        <v>236</v>
      </c>
      <c r="B50" s="325" t="s">
        <v>237</v>
      </c>
      <c r="C50" s="55" t="s">
        <v>12</v>
      </c>
      <c r="D50" s="122"/>
      <c r="E50" s="24"/>
      <c r="F50" s="24"/>
      <c r="G50" s="122"/>
      <c r="H50" s="68">
        <f>H52</f>
        <v>0.5</v>
      </c>
      <c r="I50" s="68">
        <f t="shared" ref="I50:O50" si="15">I52</f>
        <v>0.5</v>
      </c>
      <c r="J50" s="196">
        <f t="shared" si="15"/>
        <v>0</v>
      </c>
      <c r="K50" s="68">
        <f t="shared" si="15"/>
        <v>0.5</v>
      </c>
      <c r="L50" s="68">
        <f t="shared" si="15"/>
        <v>0.5</v>
      </c>
      <c r="M50" s="68">
        <f t="shared" si="15"/>
        <v>1</v>
      </c>
      <c r="N50" s="68">
        <f t="shared" si="15"/>
        <v>1</v>
      </c>
      <c r="O50" s="68">
        <f t="shared" si="15"/>
        <v>1</v>
      </c>
    </row>
    <row r="51" spans="1:18" s="72" customFormat="1" ht="31.5">
      <c r="A51" s="326"/>
      <c r="B51" s="326"/>
      <c r="C51" s="56" t="s">
        <v>13</v>
      </c>
      <c r="D51" s="122"/>
      <c r="E51" s="24"/>
      <c r="F51" s="24"/>
      <c r="G51" s="122"/>
      <c r="H51" s="69"/>
      <c r="I51" s="69"/>
      <c r="J51" s="197"/>
      <c r="K51" s="69"/>
      <c r="L51" s="190"/>
      <c r="M51" s="69"/>
      <c r="N51" s="69"/>
      <c r="O51" s="69"/>
    </row>
    <row r="52" spans="1:18" s="72" customFormat="1" ht="63">
      <c r="A52" s="327"/>
      <c r="B52" s="327"/>
      <c r="C52" s="56" t="s">
        <v>194</v>
      </c>
      <c r="D52" s="122">
        <v>914</v>
      </c>
      <c r="E52" s="24" t="s">
        <v>238</v>
      </c>
      <c r="F52" s="24" t="s">
        <v>244</v>
      </c>
      <c r="G52" s="24" t="s">
        <v>45</v>
      </c>
      <c r="H52" s="69">
        <v>0.5</v>
      </c>
      <c r="I52" s="69">
        <v>0.5</v>
      </c>
      <c r="J52" s="197"/>
      <c r="K52" s="69">
        <v>0.5</v>
      </c>
      <c r="L52" s="190">
        <v>0.5</v>
      </c>
      <c r="M52" s="69">
        <v>1</v>
      </c>
      <c r="N52" s="69">
        <v>1</v>
      </c>
      <c r="O52" s="69">
        <v>1</v>
      </c>
    </row>
    <row r="53" spans="1:18" s="72" customFormat="1" ht="15.75" customHeight="1">
      <c r="A53" s="331" t="s">
        <v>96</v>
      </c>
      <c r="B53" s="331" t="s">
        <v>196</v>
      </c>
      <c r="C53" s="55" t="s">
        <v>12</v>
      </c>
      <c r="D53" s="25"/>
      <c r="E53" s="26"/>
      <c r="F53" s="26"/>
      <c r="G53" s="25"/>
      <c r="H53" s="68">
        <f>H55</f>
        <v>1384.2</v>
      </c>
      <c r="I53" s="68">
        <f t="shared" ref="I53:O53" si="16">I55</f>
        <v>0</v>
      </c>
      <c r="J53" s="196">
        <f t="shared" si="16"/>
        <v>1962.4</v>
      </c>
      <c r="K53" s="68">
        <f t="shared" si="16"/>
        <v>300</v>
      </c>
      <c r="L53" s="68">
        <f t="shared" si="16"/>
        <v>300</v>
      </c>
      <c r="M53" s="68">
        <f t="shared" si="16"/>
        <v>0</v>
      </c>
      <c r="N53" s="68">
        <f t="shared" si="16"/>
        <v>0</v>
      </c>
      <c r="O53" s="68">
        <f t="shared" si="16"/>
        <v>0</v>
      </c>
    </row>
    <row r="54" spans="1:18" s="72" customFormat="1" ht="31.5">
      <c r="A54" s="332"/>
      <c r="B54" s="332"/>
      <c r="C54" s="56" t="s">
        <v>13</v>
      </c>
      <c r="D54" s="122"/>
      <c r="E54" s="24"/>
      <c r="F54" s="24"/>
      <c r="G54" s="122"/>
      <c r="H54" s="69"/>
      <c r="I54" s="69"/>
      <c r="J54" s="197"/>
      <c r="K54" s="69"/>
      <c r="L54" s="190"/>
      <c r="M54" s="69"/>
      <c r="N54" s="69"/>
      <c r="O54" s="69"/>
    </row>
    <row r="55" spans="1:18" s="72" customFormat="1" ht="47.25">
      <c r="A55" s="333"/>
      <c r="B55" s="333"/>
      <c r="C55" s="56" t="s">
        <v>200</v>
      </c>
      <c r="D55" s="122">
        <v>970</v>
      </c>
      <c r="E55" s="24"/>
      <c r="F55" s="24"/>
      <c r="G55" s="122"/>
      <c r="H55" s="69">
        <f>H57+H63+H68</f>
        <v>1384.2</v>
      </c>
      <c r="I55" s="69">
        <f t="shared" ref="I55:O55" si="17">I57+I63+I68</f>
        <v>0</v>
      </c>
      <c r="J55" s="197">
        <f t="shared" si="17"/>
        <v>1962.4</v>
      </c>
      <c r="K55" s="69">
        <f t="shared" si="17"/>
        <v>300</v>
      </c>
      <c r="L55" s="69">
        <f t="shared" si="17"/>
        <v>300</v>
      </c>
      <c r="M55" s="69">
        <f t="shared" si="17"/>
        <v>0</v>
      </c>
      <c r="N55" s="69">
        <f t="shared" si="17"/>
        <v>0</v>
      </c>
      <c r="O55" s="69">
        <f t="shared" si="17"/>
        <v>0</v>
      </c>
    </row>
    <row r="56" spans="1:18" s="72" customFormat="1" ht="31.5">
      <c r="A56" s="56" t="s">
        <v>23</v>
      </c>
      <c r="B56" s="55"/>
      <c r="C56" s="55"/>
      <c r="D56" s="25"/>
      <c r="E56" s="26"/>
      <c r="F56" s="26"/>
      <c r="G56" s="25"/>
      <c r="H56" s="68"/>
      <c r="I56" s="68"/>
      <c r="J56" s="196"/>
      <c r="K56" s="68"/>
      <c r="L56" s="191"/>
      <c r="M56" s="68"/>
      <c r="N56" s="68"/>
      <c r="O56" s="68"/>
    </row>
    <row r="57" spans="1:18" s="72" customFormat="1" ht="18.75" customHeight="1">
      <c r="A57" s="325" t="s">
        <v>97</v>
      </c>
      <c r="B57" s="325" t="s">
        <v>148</v>
      </c>
      <c r="C57" s="55" t="s">
        <v>12</v>
      </c>
      <c r="D57" s="122"/>
      <c r="E57" s="24"/>
      <c r="F57" s="24"/>
      <c r="G57" s="122"/>
      <c r="H57" s="68">
        <f>H59+H60+H62</f>
        <v>1384.2</v>
      </c>
      <c r="I57" s="68">
        <f t="shared" ref="I57:O57" si="18">I59+I60+I62</f>
        <v>0</v>
      </c>
      <c r="J57" s="196">
        <f t="shared" si="18"/>
        <v>1962.4</v>
      </c>
      <c r="K57" s="68">
        <f t="shared" si="18"/>
        <v>300</v>
      </c>
      <c r="L57" s="68">
        <f t="shared" si="18"/>
        <v>300</v>
      </c>
      <c r="M57" s="68">
        <f t="shared" si="18"/>
        <v>0</v>
      </c>
      <c r="N57" s="68">
        <f t="shared" si="18"/>
        <v>0</v>
      </c>
      <c r="O57" s="68">
        <f t="shared" si="18"/>
        <v>0</v>
      </c>
    </row>
    <row r="58" spans="1:18" s="72" customFormat="1" ht="31.5">
      <c r="A58" s="326"/>
      <c r="B58" s="326"/>
      <c r="C58" s="56" t="s">
        <v>13</v>
      </c>
      <c r="D58" s="122"/>
      <c r="E58" s="24"/>
      <c r="F58" s="24"/>
      <c r="G58" s="122"/>
      <c r="H58" s="69"/>
      <c r="I58" s="69"/>
      <c r="J58" s="197"/>
      <c r="K58" s="69"/>
      <c r="L58" s="190"/>
      <c r="M58" s="69"/>
      <c r="N58" s="69"/>
      <c r="O58" s="69"/>
    </row>
    <row r="59" spans="1:18" s="72" customFormat="1" ht="15.75">
      <c r="A59" s="326"/>
      <c r="B59" s="326"/>
      <c r="C59" s="290" t="s">
        <v>200</v>
      </c>
      <c r="D59" s="122">
        <v>970</v>
      </c>
      <c r="E59" s="24" t="s">
        <v>150</v>
      </c>
      <c r="F59" s="24" t="s">
        <v>180</v>
      </c>
      <c r="G59" s="122">
        <v>100</v>
      </c>
      <c r="H59" s="69">
        <v>924.5</v>
      </c>
      <c r="I59" s="69"/>
      <c r="J59" s="197"/>
      <c r="K59" s="69"/>
      <c r="L59" s="190"/>
      <c r="M59" s="69"/>
      <c r="N59" s="69"/>
      <c r="O59" s="69"/>
    </row>
    <row r="60" spans="1:18" s="72" customFormat="1" ht="15.75">
      <c r="A60" s="326"/>
      <c r="B60" s="326"/>
      <c r="C60" s="291"/>
      <c r="D60" s="122">
        <v>970</v>
      </c>
      <c r="E60" s="24" t="s">
        <v>150</v>
      </c>
      <c r="F60" s="24" t="s">
        <v>180</v>
      </c>
      <c r="G60" s="122">
        <v>200</v>
      </c>
      <c r="H60" s="69">
        <v>459.7</v>
      </c>
      <c r="I60" s="69"/>
      <c r="J60" s="197"/>
      <c r="K60" s="69"/>
      <c r="L60" s="190"/>
      <c r="M60" s="69"/>
      <c r="N60" s="69"/>
      <c r="O60" s="69"/>
      <c r="R60" s="108"/>
    </row>
    <row r="61" spans="1:18" s="72" customFormat="1" ht="15.75">
      <c r="A61" s="326"/>
      <c r="B61" s="326"/>
      <c r="C61" s="291"/>
      <c r="D61" s="194">
        <v>971</v>
      </c>
      <c r="E61" s="24" t="s">
        <v>285</v>
      </c>
      <c r="F61" s="24" t="s">
        <v>180</v>
      </c>
      <c r="G61" s="194">
        <v>800</v>
      </c>
      <c r="H61" s="69">
        <v>4</v>
      </c>
      <c r="I61" s="69"/>
      <c r="J61" s="197"/>
      <c r="K61" s="69"/>
      <c r="L61" s="190"/>
      <c r="M61" s="69"/>
      <c r="N61" s="69"/>
      <c r="O61" s="69"/>
      <c r="R61" s="108"/>
    </row>
    <row r="62" spans="1:18" s="72" customFormat="1" ht="15.75">
      <c r="A62" s="327"/>
      <c r="B62" s="327"/>
      <c r="C62" s="292"/>
      <c r="D62" s="122">
        <v>914</v>
      </c>
      <c r="E62" s="24" t="s">
        <v>150</v>
      </c>
      <c r="F62" s="24" t="s">
        <v>180</v>
      </c>
      <c r="G62" s="24" t="s">
        <v>47</v>
      </c>
      <c r="H62" s="69"/>
      <c r="I62" s="69"/>
      <c r="J62" s="197">
        <v>1962.4</v>
      </c>
      <c r="K62" s="69">
        <v>300</v>
      </c>
      <c r="L62" s="190">
        <v>300</v>
      </c>
      <c r="M62" s="69"/>
      <c r="N62" s="69"/>
      <c r="O62" s="69"/>
    </row>
    <row r="63" spans="1:18" s="72" customFormat="1" ht="19.5" customHeight="1">
      <c r="A63" s="325" t="s">
        <v>98</v>
      </c>
      <c r="B63" s="325" t="s">
        <v>254</v>
      </c>
      <c r="C63" s="55" t="s">
        <v>12</v>
      </c>
      <c r="D63" s="122"/>
      <c r="E63" s="24"/>
      <c r="F63" s="24"/>
      <c r="G63" s="122"/>
      <c r="H63" s="68">
        <f>H67+H65+H66</f>
        <v>0</v>
      </c>
      <c r="I63" s="68">
        <f t="shared" ref="I63:O63" si="19">I67+I65+I66</f>
        <v>0</v>
      </c>
      <c r="J63" s="196">
        <f t="shared" si="19"/>
        <v>0</v>
      </c>
      <c r="K63" s="68">
        <f t="shared" si="19"/>
        <v>0</v>
      </c>
      <c r="L63" s="68">
        <f t="shared" si="19"/>
        <v>0</v>
      </c>
      <c r="M63" s="68">
        <f t="shared" si="19"/>
        <v>0</v>
      </c>
      <c r="N63" s="68">
        <f t="shared" si="19"/>
        <v>0</v>
      </c>
      <c r="O63" s="68">
        <f t="shared" si="19"/>
        <v>0</v>
      </c>
    </row>
    <row r="64" spans="1:18" s="72" customFormat="1" ht="31.5">
      <c r="A64" s="326"/>
      <c r="B64" s="326"/>
      <c r="C64" s="56" t="s">
        <v>13</v>
      </c>
      <c r="D64" s="122"/>
      <c r="E64" s="24"/>
      <c r="F64" s="24"/>
      <c r="G64" s="122"/>
      <c r="H64" s="69"/>
      <c r="I64" s="69"/>
      <c r="J64" s="197"/>
      <c r="K64" s="69"/>
      <c r="L64" s="190"/>
      <c r="M64" s="69"/>
      <c r="N64" s="69"/>
      <c r="O64" s="69"/>
    </row>
    <row r="65" spans="1:15" s="72" customFormat="1" ht="15.75">
      <c r="A65" s="326"/>
      <c r="B65" s="326"/>
      <c r="C65" s="125"/>
      <c r="D65" s="122">
        <v>970</v>
      </c>
      <c r="E65" s="24" t="s">
        <v>150</v>
      </c>
      <c r="F65" s="24" t="s">
        <v>181</v>
      </c>
      <c r="G65" s="122">
        <v>200</v>
      </c>
      <c r="H65" s="69"/>
      <c r="I65" s="69"/>
      <c r="J65" s="197"/>
      <c r="K65" s="69"/>
      <c r="L65" s="190"/>
      <c r="M65" s="69"/>
      <c r="N65" s="69"/>
      <c r="O65" s="69"/>
    </row>
    <row r="66" spans="1:15" s="72" customFormat="1" ht="15.75">
      <c r="A66" s="326"/>
      <c r="B66" s="326"/>
      <c r="C66" s="125"/>
      <c r="D66" s="122">
        <v>970</v>
      </c>
      <c r="E66" s="24" t="s">
        <v>150</v>
      </c>
      <c r="F66" s="24" t="s">
        <v>181</v>
      </c>
      <c r="G66" s="122">
        <v>200</v>
      </c>
      <c r="H66" s="69"/>
      <c r="I66" s="69"/>
      <c r="J66" s="197"/>
      <c r="K66" s="69"/>
      <c r="L66" s="190"/>
      <c r="M66" s="69"/>
      <c r="N66" s="69"/>
      <c r="O66" s="69"/>
    </row>
    <row r="67" spans="1:15" s="72" customFormat="1" ht="15.75">
      <c r="A67" s="326"/>
      <c r="B67" s="326"/>
      <c r="C67" s="125"/>
      <c r="D67" s="122">
        <v>970</v>
      </c>
      <c r="E67" s="24" t="s">
        <v>150</v>
      </c>
      <c r="F67" s="24" t="s">
        <v>181</v>
      </c>
      <c r="G67" s="122">
        <v>200</v>
      </c>
      <c r="H67" s="69"/>
      <c r="I67" s="69"/>
      <c r="J67" s="197"/>
      <c r="K67" s="69"/>
      <c r="L67" s="190"/>
      <c r="M67" s="69"/>
      <c r="N67" s="69"/>
      <c r="O67" s="69"/>
    </row>
    <row r="68" spans="1:15" s="72" customFormat="1" ht="19.5" customHeight="1">
      <c r="A68" s="325" t="s">
        <v>257</v>
      </c>
      <c r="B68" s="325" t="s">
        <v>255</v>
      </c>
      <c r="C68" s="55" t="s">
        <v>12</v>
      </c>
      <c r="D68" s="122"/>
      <c r="E68" s="24"/>
      <c r="F68" s="24"/>
      <c r="G68" s="122"/>
      <c r="H68" s="68">
        <f>H71+H70</f>
        <v>0</v>
      </c>
      <c r="I68" s="68">
        <f t="shared" ref="I68:O68" si="20">I71+I70</f>
        <v>0</v>
      </c>
      <c r="J68" s="196">
        <f t="shared" si="20"/>
        <v>0</v>
      </c>
      <c r="K68" s="68">
        <f t="shared" si="20"/>
        <v>0</v>
      </c>
      <c r="L68" s="68">
        <f t="shared" si="20"/>
        <v>0</v>
      </c>
      <c r="M68" s="68">
        <f t="shared" si="20"/>
        <v>0</v>
      </c>
      <c r="N68" s="68">
        <f t="shared" si="20"/>
        <v>0</v>
      </c>
      <c r="O68" s="68">
        <f t="shared" si="20"/>
        <v>0</v>
      </c>
    </row>
    <row r="69" spans="1:15" s="72" customFormat="1" ht="31.5">
      <c r="A69" s="326"/>
      <c r="B69" s="326"/>
      <c r="C69" s="56" t="s">
        <v>13</v>
      </c>
      <c r="D69" s="122"/>
      <c r="E69" s="24"/>
      <c r="F69" s="24"/>
      <c r="G69" s="122"/>
      <c r="H69" s="69"/>
      <c r="I69" s="69"/>
      <c r="J69" s="197"/>
      <c r="K69" s="69"/>
      <c r="L69" s="190"/>
      <c r="M69" s="69"/>
      <c r="N69" s="69"/>
      <c r="O69" s="69"/>
    </row>
    <row r="70" spans="1:15" s="72" customFormat="1" ht="15.75">
      <c r="A70" s="326"/>
      <c r="B70" s="326"/>
      <c r="C70" s="125"/>
      <c r="D70" s="122">
        <v>970</v>
      </c>
      <c r="E70" s="24" t="s">
        <v>150</v>
      </c>
      <c r="F70" s="24" t="s">
        <v>258</v>
      </c>
      <c r="G70" s="122">
        <v>200</v>
      </c>
      <c r="H70" s="69"/>
      <c r="I70" s="69"/>
      <c r="J70" s="197"/>
      <c r="K70" s="69"/>
      <c r="L70" s="190"/>
      <c r="M70" s="69"/>
      <c r="N70" s="69"/>
      <c r="O70" s="69"/>
    </row>
    <row r="71" spans="1:15" s="72" customFormat="1" ht="15.75">
      <c r="A71" s="326"/>
      <c r="B71" s="326"/>
      <c r="C71" s="125"/>
      <c r="D71" s="122">
        <v>970</v>
      </c>
      <c r="E71" s="24" t="s">
        <v>150</v>
      </c>
      <c r="F71" s="24" t="s">
        <v>258</v>
      </c>
      <c r="G71" s="122">
        <v>200</v>
      </c>
      <c r="H71" s="69"/>
      <c r="I71" s="69"/>
      <c r="J71" s="197"/>
      <c r="K71" s="69"/>
      <c r="L71" s="190"/>
      <c r="M71" s="69"/>
      <c r="N71" s="69"/>
      <c r="O71" s="69"/>
    </row>
    <row r="72" spans="1:15" s="72" customFormat="1" ht="3.75" customHeight="1">
      <c r="A72" s="331" t="s">
        <v>101</v>
      </c>
      <c r="B72" s="331" t="s">
        <v>102</v>
      </c>
      <c r="C72" s="55" t="s">
        <v>12</v>
      </c>
      <c r="D72" s="25"/>
      <c r="E72" s="26"/>
      <c r="F72" s="26"/>
      <c r="G72" s="25"/>
      <c r="H72" s="68"/>
      <c r="I72" s="68"/>
      <c r="J72" s="196"/>
      <c r="K72" s="68"/>
      <c r="L72" s="191"/>
      <c r="M72" s="68"/>
      <c r="N72" s="68"/>
      <c r="O72" s="68"/>
    </row>
    <row r="73" spans="1:15" s="72" customFormat="1" ht="15.75" hidden="1" customHeight="1">
      <c r="A73" s="332"/>
      <c r="B73" s="332"/>
      <c r="C73" s="56" t="s">
        <v>13</v>
      </c>
      <c r="D73" s="122"/>
      <c r="E73" s="24"/>
      <c r="F73" s="24"/>
      <c r="G73" s="122"/>
      <c r="H73" s="69"/>
      <c r="I73" s="69"/>
      <c r="J73" s="197"/>
      <c r="K73" s="69"/>
      <c r="L73" s="190"/>
      <c r="M73" s="69"/>
      <c r="N73" s="69"/>
      <c r="O73" s="69"/>
    </row>
    <row r="74" spans="1:15" s="72" customFormat="1" ht="14.25" hidden="1" customHeight="1">
      <c r="A74" s="333"/>
      <c r="B74" s="333"/>
      <c r="C74" s="56" t="s">
        <v>70</v>
      </c>
      <c r="D74" s="122">
        <v>827</v>
      </c>
      <c r="E74" s="24"/>
      <c r="F74" s="24"/>
      <c r="G74" s="122"/>
      <c r="H74" s="69"/>
      <c r="I74" s="69"/>
      <c r="J74" s="197"/>
      <c r="K74" s="69"/>
      <c r="L74" s="190"/>
      <c r="M74" s="69"/>
      <c r="N74" s="69"/>
      <c r="O74" s="69"/>
    </row>
    <row r="75" spans="1:15" s="72" customFormat="1" ht="15.75" hidden="1" customHeight="1">
      <c r="A75" s="325" t="s">
        <v>14</v>
      </c>
      <c r="B75" s="325" t="s">
        <v>104</v>
      </c>
      <c r="C75" s="55" t="s">
        <v>12</v>
      </c>
      <c r="D75" s="25"/>
      <c r="E75" s="26"/>
      <c r="F75" s="26"/>
      <c r="G75" s="25"/>
      <c r="H75" s="68"/>
      <c r="I75" s="68"/>
      <c r="J75" s="196"/>
      <c r="K75" s="68"/>
      <c r="L75" s="191"/>
      <c r="M75" s="68"/>
      <c r="N75" s="68"/>
      <c r="O75" s="68"/>
    </row>
    <row r="76" spans="1:15" s="72" customFormat="1" ht="18" hidden="1" customHeight="1">
      <c r="A76" s="326"/>
      <c r="B76" s="326"/>
      <c r="C76" s="56" t="s">
        <v>13</v>
      </c>
      <c r="D76" s="122"/>
      <c r="E76" s="24"/>
      <c r="F76" s="24"/>
      <c r="G76" s="122"/>
      <c r="H76" s="69"/>
      <c r="I76" s="69"/>
      <c r="J76" s="197"/>
      <c r="K76" s="69"/>
      <c r="L76" s="190"/>
      <c r="M76" s="69"/>
      <c r="N76" s="69"/>
      <c r="O76" s="69"/>
    </row>
    <row r="77" spans="1:15" s="72" customFormat="1" ht="14.25" hidden="1" customHeight="1">
      <c r="A77" s="327"/>
      <c r="B77" s="327"/>
      <c r="C77" s="56" t="s">
        <v>70</v>
      </c>
      <c r="D77" s="122">
        <v>827</v>
      </c>
      <c r="E77" s="24" t="s">
        <v>85</v>
      </c>
      <c r="F77" s="67" t="s">
        <v>17</v>
      </c>
      <c r="G77" s="24" t="s">
        <v>47</v>
      </c>
      <c r="H77" s="69"/>
      <c r="I77" s="69"/>
      <c r="J77" s="197"/>
      <c r="K77" s="69"/>
      <c r="L77" s="190"/>
      <c r="M77" s="69"/>
      <c r="N77" s="69"/>
      <c r="O77" s="69"/>
    </row>
    <row r="78" spans="1:15" s="72" customFormat="1" ht="15.75" hidden="1">
      <c r="A78" s="325" t="s">
        <v>15</v>
      </c>
      <c r="B78" s="325" t="s">
        <v>106</v>
      </c>
      <c r="C78" s="55" t="s">
        <v>12</v>
      </c>
      <c r="D78" s="25"/>
      <c r="E78" s="26"/>
      <c r="F78" s="26"/>
      <c r="G78" s="25"/>
      <c r="H78" s="68"/>
      <c r="I78" s="68"/>
      <c r="J78" s="196"/>
      <c r="K78" s="68"/>
      <c r="L78" s="191"/>
      <c r="M78" s="68"/>
      <c r="N78" s="68"/>
      <c r="O78" s="68"/>
    </row>
    <row r="79" spans="1:15" s="72" customFormat="1" ht="9.75" hidden="1" customHeight="1">
      <c r="A79" s="326"/>
      <c r="B79" s="326"/>
      <c r="C79" s="56" t="s">
        <v>13</v>
      </c>
      <c r="D79" s="122"/>
      <c r="E79" s="24"/>
      <c r="F79" s="24"/>
      <c r="G79" s="122"/>
      <c r="H79" s="69"/>
      <c r="I79" s="69"/>
      <c r="J79" s="197"/>
      <c r="K79" s="69"/>
      <c r="L79" s="190"/>
      <c r="M79" s="69"/>
      <c r="N79" s="69"/>
      <c r="O79" s="69"/>
    </row>
    <row r="80" spans="1:15" s="72" customFormat="1" ht="11.25" hidden="1" customHeight="1">
      <c r="A80" s="327"/>
      <c r="B80" s="327"/>
      <c r="C80" s="56" t="s">
        <v>70</v>
      </c>
      <c r="D80" s="122">
        <v>827</v>
      </c>
      <c r="E80" s="24" t="s">
        <v>85</v>
      </c>
      <c r="F80" s="67" t="s">
        <v>18</v>
      </c>
      <c r="G80" s="24" t="s">
        <v>47</v>
      </c>
      <c r="H80" s="69"/>
      <c r="I80" s="69"/>
      <c r="J80" s="197"/>
      <c r="K80" s="69"/>
      <c r="L80" s="190"/>
      <c r="M80" s="69"/>
      <c r="N80" s="69"/>
      <c r="O80" s="69"/>
    </row>
    <row r="81" spans="1:17" s="72" customFormat="1" ht="9.75" hidden="1" customHeight="1">
      <c r="A81" s="325" t="s">
        <v>16</v>
      </c>
      <c r="B81" s="325" t="s">
        <v>8</v>
      </c>
      <c r="C81" s="55" t="s">
        <v>12</v>
      </c>
      <c r="D81" s="25"/>
      <c r="E81" s="26"/>
      <c r="F81" s="26"/>
      <c r="G81" s="25"/>
      <c r="H81" s="68"/>
      <c r="I81" s="68"/>
      <c r="J81" s="196"/>
      <c r="K81" s="68"/>
      <c r="L81" s="191"/>
      <c r="M81" s="68"/>
      <c r="N81" s="68"/>
      <c r="O81" s="68"/>
    </row>
    <row r="82" spans="1:17" s="72" customFormat="1" ht="12.75" hidden="1" customHeight="1">
      <c r="A82" s="326"/>
      <c r="B82" s="326"/>
      <c r="C82" s="56" t="s">
        <v>13</v>
      </c>
      <c r="D82" s="122"/>
      <c r="E82" s="24"/>
      <c r="F82" s="24"/>
      <c r="G82" s="122"/>
      <c r="H82" s="69"/>
      <c r="I82" s="69"/>
      <c r="J82" s="197"/>
      <c r="K82" s="69"/>
      <c r="L82" s="190"/>
      <c r="M82" s="69"/>
      <c r="N82" s="69"/>
      <c r="O82" s="69"/>
    </row>
    <row r="83" spans="1:17" s="72" customFormat="1" ht="27" hidden="1" customHeight="1">
      <c r="A83" s="327"/>
      <c r="B83" s="327"/>
      <c r="C83" s="56" t="s">
        <v>70</v>
      </c>
      <c r="D83" s="122">
        <v>827</v>
      </c>
      <c r="E83" s="24" t="s">
        <v>24</v>
      </c>
      <c r="F83" s="67" t="s">
        <v>19</v>
      </c>
      <c r="G83" s="24" t="s">
        <v>47</v>
      </c>
      <c r="H83" s="69"/>
      <c r="I83" s="69"/>
      <c r="J83" s="197"/>
      <c r="K83" s="69"/>
      <c r="L83" s="190"/>
      <c r="M83" s="69"/>
      <c r="N83" s="69"/>
      <c r="O83" s="69"/>
    </row>
    <row r="84" spans="1:17" s="72" customFormat="1" ht="15.75">
      <c r="A84" s="331" t="s">
        <v>101</v>
      </c>
      <c r="B84" s="331" t="s">
        <v>2</v>
      </c>
      <c r="C84" s="55" t="s">
        <v>12</v>
      </c>
      <c r="D84" s="25"/>
      <c r="E84" s="26"/>
      <c r="F84" s="26"/>
      <c r="G84" s="25"/>
      <c r="H84" s="68">
        <f>H86</f>
        <v>3133.9</v>
      </c>
      <c r="I84" s="68">
        <f t="shared" ref="I84:O84" si="21">I86</f>
        <v>5175.76</v>
      </c>
      <c r="J84" s="196">
        <f t="shared" si="21"/>
        <v>5345.6999999999989</v>
      </c>
      <c r="K84" s="68">
        <f t="shared" si="21"/>
        <v>1476.4</v>
      </c>
      <c r="L84" s="68">
        <f t="shared" si="21"/>
        <v>1502.6</v>
      </c>
      <c r="M84" s="68">
        <f t="shared" si="21"/>
        <v>750.6</v>
      </c>
      <c r="N84" s="68">
        <f t="shared" si="21"/>
        <v>750.6</v>
      </c>
      <c r="O84" s="68">
        <f t="shared" si="21"/>
        <v>750.6</v>
      </c>
    </row>
    <row r="85" spans="1:17" s="72" customFormat="1" ht="31.5">
      <c r="A85" s="332"/>
      <c r="B85" s="332"/>
      <c r="C85" s="56" t="s">
        <v>13</v>
      </c>
      <c r="D85" s="122"/>
      <c r="E85" s="24"/>
      <c r="F85" s="24"/>
      <c r="G85" s="122"/>
      <c r="H85" s="69"/>
      <c r="I85" s="69"/>
      <c r="J85" s="197"/>
      <c r="K85" s="69"/>
      <c r="L85" s="190"/>
      <c r="M85" s="69"/>
      <c r="N85" s="69"/>
      <c r="O85" s="69"/>
    </row>
    <row r="86" spans="1:17" s="72" customFormat="1" ht="63">
      <c r="A86" s="333"/>
      <c r="B86" s="333"/>
      <c r="C86" s="56" t="s">
        <v>194</v>
      </c>
      <c r="D86" s="122">
        <v>914</v>
      </c>
      <c r="E86" s="24"/>
      <c r="F86" s="24"/>
      <c r="G86" s="122"/>
      <c r="H86" s="69">
        <f>H87+H98</f>
        <v>3133.9</v>
      </c>
      <c r="I86" s="69">
        <f t="shared" ref="I86:O86" si="22">I87+I98</f>
        <v>5175.76</v>
      </c>
      <c r="J86" s="197">
        <f t="shared" si="22"/>
        <v>5345.6999999999989</v>
      </c>
      <c r="K86" s="69">
        <f t="shared" si="22"/>
        <v>1476.4</v>
      </c>
      <c r="L86" s="69">
        <f t="shared" si="22"/>
        <v>1502.6</v>
      </c>
      <c r="M86" s="69">
        <f t="shared" si="22"/>
        <v>750.6</v>
      </c>
      <c r="N86" s="69">
        <f t="shared" si="22"/>
        <v>750.6</v>
      </c>
      <c r="O86" s="69">
        <f t="shared" si="22"/>
        <v>750.6</v>
      </c>
    </row>
    <row r="87" spans="1:17" s="72" customFormat="1" ht="17.25" customHeight="1">
      <c r="A87" s="325" t="s">
        <v>103</v>
      </c>
      <c r="B87" s="325" t="s">
        <v>197</v>
      </c>
      <c r="C87" s="55" t="s">
        <v>12</v>
      </c>
      <c r="D87" s="25"/>
      <c r="E87" s="26"/>
      <c r="F87" s="26"/>
      <c r="G87" s="25"/>
      <c r="H87" s="68">
        <f>SUM(H89:H93)</f>
        <v>2691.5</v>
      </c>
      <c r="I87" s="68">
        <f t="shared" ref="I87:O87" si="23">SUM(I89:I93)</f>
        <v>2832.9500000000003</v>
      </c>
      <c r="J87" s="196">
        <f t="shared" si="23"/>
        <v>2655</v>
      </c>
      <c r="K87" s="68">
        <f t="shared" si="23"/>
        <v>1161</v>
      </c>
      <c r="L87" s="68">
        <f t="shared" si="23"/>
        <v>1168.2</v>
      </c>
      <c r="M87" s="68">
        <f t="shared" si="23"/>
        <v>653</v>
      </c>
      <c r="N87" s="68">
        <f t="shared" si="23"/>
        <v>653</v>
      </c>
      <c r="O87" s="68">
        <f t="shared" si="23"/>
        <v>653</v>
      </c>
    </row>
    <row r="88" spans="1:17" s="72" customFormat="1" ht="31.5">
      <c r="A88" s="326"/>
      <c r="B88" s="326"/>
      <c r="C88" s="56" t="s">
        <v>13</v>
      </c>
      <c r="D88" s="122"/>
      <c r="E88" s="24"/>
      <c r="F88" s="24"/>
      <c r="G88" s="122"/>
      <c r="H88" s="69"/>
      <c r="I88" s="69"/>
      <c r="J88" s="197"/>
      <c r="K88" s="69"/>
      <c r="L88" s="190"/>
      <c r="M88" s="69"/>
      <c r="N88" s="69"/>
      <c r="O88" s="69"/>
    </row>
    <row r="89" spans="1:17" s="72" customFormat="1" ht="15.75">
      <c r="A89" s="326"/>
      <c r="B89" s="326"/>
      <c r="C89" s="290" t="s">
        <v>194</v>
      </c>
      <c r="D89" s="122">
        <v>914</v>
      </c>
      <c r="E89" s="24" t="s">
        <v>156</v>
      </c>
      <c r="F89" s="24" t="s">
        <v>182</v>
      </c>
      <c r="G89" s="24" t="s">
        <v>48</v>
      </c>
      <c r="H89" s="69">
        <v>665.6</v>
      </c>
      <c r="I89" s="69">
        <v>678.9</v>
      </c>
      <c r="J89" s="197">
        <v>893.2</v>
      </c>
      <c r="K89" s="69">
        <v>472.5</v>
      </c>
      <c r="L89" s="190">
        <v>472.5</v>
      </c>
      <c r="M89" s="69">
        <v>150</v>
      </c>
      <c r="N89" s="69">
        <v>150</v>
      </c>
      <c r="O89" s="69">
        <v>150</v>
      </c>
    </row>
    <row r="90" spans="1:17" s="72" customFormat="1" ht="15.75">
      <c r="A90" s="326"/>
      <c r="B90" s="326"/>
      <c r="C90" s="291"/>
      <c r="D90" s="122">
        <v>914</v>
      </c>
      <c r="E90" s="24" t="s">
        <v>141</v>
      </c>
      <c r="F90" s="24" t="s">
        <v>183</v>
      </c>
      <c r="G90" s="24" t="s">
        <v>48</v>
      </c>
      <c r="H90" s="69">
        <v>1012.6</v>
      </c>
      <c r="I90" s="69">
        <v>887.5</v>
      </c>
      <c r="J90" s="197">
        <v>792.4</v>
      </c>
      <c r="K90" s="69">
        <v>444.6</v>
      </c>
      <c r="L90" s="190">
        <v>444.6</v>
      </c>
      <c r="M90" s="69">
        <v>300</v>
      </c>
      <c r="N90" s="69">
        <v>300</v>
      </c>
      <c r="O90" s="69">
        <v>300</v>
      </c>
      <c r="P90" s="170"/>
      <c r="Q90" s="170"/>
    </row>
    <row r="91" spans="1:17" s="72" customFormat="1" ht="15.75">
      <c r="A91" s="326"/>
      <c r="B91" s="326"/>
      <c r="C91" s="291"/>
      <c r="D91" s="122">
        <v>914</v>
      </c>
      <c r="E91" s="24" t="s">
        <v>141</v>
      </c>
      <c r="F91" s="24" t="s">
        <v>183</v>
      </c>
      <c r="G91" s="24" t="s">
        <v>45</v>
      </c>
      <c r="H91" s="69">
        <v>990.7</v>
      </c>
      <c r="I91" s="69">
        <v>1246.45</v>
      </c>
      <c r="J91" s="197">
        <v>865.6</v>
      </c>
      <c r="K91" s="69">
        <v>226.9</v>
      </c>
      <c r="L91" s="190">
        <v>234.1</v>
      </c>
      <c r="M91" s="69">
        <v>200</v>
      </c>
      <c r="N91" s="69">
        <v>200</v>
      </c>
      <c r="O91" s="69">
        <v>200</v>
      </c>
    </row>
    <row r="92" spans="1:17" s="72" customFormat="1" ht="15.75">
      <c r="A92" s="326"/>
      <c r="B92" s="326"/>
      <c r="C92" s="291"/>
      <c r="D92" s="122">
        <v>914</v>
      </c>
      <c r="E92" s="24" t="s">
        <v>141</v>
      </c>
      <c r="F92" s="67" t="s">
        <v>183</v>
      </c>
      <c r="G92" s="24" t="s">
        <v>46</v>
      </c>
      <c r="H92" s="69">
        <v>22.6</v>
      </c>
      <c r="I92" s="69">
        <v>20.100000000000001</v>
      </c>
      <c r="J92" s="197">
        <v>103.8</v>
      </c>
      <c r="K92" s="69">
        <v>17</v>
      </c>
      <c r="L92" s="190">
        <v>17</v>
      </c>
      <c r="M92" s="69">
        <v>3</v>
      </c>
      <c r="N92" s="69">
        <v>3</v>
      </c>
      <c r="O92" s="69">
        <v>3</v>
      </c>
    </row>
    <row r="93" spans="1:17" s="72" customFormat="1" ht="15.75">
      <c r="A93" s="326"/>
      <c r="B93" s="326"/>
      <c r="C93" s="291"/>
      <c r="D93" s="122"/>
      <c r="E93" s="24"/>
      <c r="F93" s="67"/>
      <c r="G93" s="24"/>
      <c r="H93" s="69"/>
      <c r="I93" s="69"/>
      <c r="J93" s="197"/>
      <c r="K93" s="69"/>
      <c r="L93" s="190"/>
      <c r="M93" s="69"/>
      <c r="N93" s="69"/>
      <c r="O93" s="69"/>
    </row>
    <row r="94" spans="1:17" s="72" customFormat="1" ht="0.75" customHeight="1">
      <c r="A94" s="326"/>
      <c r="B94" s="326"/>
      <c r="C94" s="291"/>
      <c r="D94" s="122"/>
      <c r="E94" s="24"/>
      <c r="F94" s="67"/>
      <c r="G94" s="24"/>
      <c r="H94" s="69"/>
      <c r="I94" s="69"/>
      <c r="J94" s="197"/>
      <c r="K94" s="69"/>
      <c r="L94" s="190"/>
      <c r="M94" s="69"/>
      <c r="N94" s="69"/>
      <c r="O94" s="69"/>
    </row>
    <row r="95" spans="1:17" s="72" customFormat="1" ht="15.75" hidden="1">
      <c r="A95" s="326"/>
      <c r="B95" s="326"/>
      <c r="C95" s="291"/>
      <c r="D95" s="122"/>
      <c r="E95" s="24"/>
      <c r="F95" s="67"/>
      <c r="G95" s="24"/>
      <c r="H95" s="69"/>
      <c r="I95" s="69"/>
      <c r="J95" s="197"/>
      <c r="K95" s="69"/>
      <c r="L95" s="190"/>
      <c r="M95" s="69"/>
      <c r="N95" s="69"/>
      <c r="O95" s="69"/>
    </row>
    <row r="96" spans="1:17" s="72" customFormat="1" ht="15.75" hidden="1">
      <c r="A96" s="326"/>
      <c r="B96" s="326"/>
      <c r="C96" s="291"/>
      <c r="D96" s="122"/>
      <c r="E96" s="24"/>
      <c r="F96" s="67"/>
      <c r="G96" s="24"/>
      <c r="H96" s="69"/>
      <c r="I96" s="69"/>
      <c r="J96" s="197"/>
      <c r="K96" s="69"/>
      <c r="L96" s="190"/>
      <c r="M96" s="69"/>
      <c r="N96" s="69"/>
      <c r="O96" s="69"/>
    </row>
    <row r="97" spans="1:17" s="72" customFormat="1" ht="15.75" hidden="1">
      <c r="A97" s="326"/>
      <c r="B97" s="326"/>
      <c r="C97" s="291"/>
      <c r="D97" s="122"/>
      <c r="E97" s="24"/>
      <c r="F97" s="67"/>
      <c r="G97" s="24"/>
      <c r="H97" s="69"/>
      <c r="I97" s="69"/>
      <c r="J97" s="197"/>
      <c r="K97" s="69"/>
      <c r="L97" s="190"/>
      <c r="M97" s="69"/>
      <c r="N97" s="69"/>
      <c r="O97" s="69"/>
    </row>
    <row r="98" spans="1:17" s="72" customFormat="1" ht="15.75">
      <c r="A98" s="325" t="s">
        <v>105</v>
      </c>
      <c r="B98" s="325" t="s">
        <v>198</v>
      </c>
      <c r="C98" s="55" t="s">
        <v>12</v>
      </c>
      <c r="D98" s="25"/>
      <c r="E98" s="26"/>
      <c r="F98" s="26"/>
      <c r="G98" s="25"/>
      <c r="H98" s="68">
        <f>SUM(H100:H114)</f>
        <v>442.40000000000003</v>
      </c>
      <c r="I98" s="68">
        <f t="shared" ref="I98:O98" si="24">SUM(I100:I114)</f>
        <v>2342.81</v>
      </c>
      <c r="J98" s="196">
        <f t="shared" si="24"/>
        <v>2690.6999999999994</v>
      </c>
      <c r="K98" s="68">
        <f t="shared" si="24"/>
        <v>315.39999999999998</v>
      </c>
      <c r="L98" s="68">
        <f t="shared" si="24"/>
        <v>334.4</v>
      </c>
      <c r="M98" s="68">
        <f t="shared" si="24"/>
        <v>97.6</v>
      </c>
      <c r="N98" s="68">
        <f t="shared" si="24"/>
        <v>97.6</v>
      </c>
      <c r="O98" s="68">
        <f t="shared" si="24"/>
        <v>97.6</v>
      </c>
    </row>
    <row r="99" spans="1:17" s="72" customFormat="1" ht="31.5">
      <c r="A99" s="326"/>
      <c r="B99" s="326"/>
      <c r="C99" s="56" t="s">
        <v>13</v>
      </c>
      <c r="D99" s="122"/>
      <c r="E99" s="24"/>
      <c r="F99" s="24"/>
      <c r="G99" s="122"/>
      <c r="H99" s="69"/>
      <c r="I99" s="69"/>
      <c r="J99" s="197"/>
      <c r="K99" s="69"/>
      <c r="L99" s="190"/>
      <c r="M99" s="69"/>
      <c r="N99" s="69"/>
      <c r="O99" s="69"/>
    </row>
    <row r="100" spans="1:17" s="72" customFormat="1" ht="15.75">
      <c r="A100" s="326"/>
      <c r="B100" s="326"/>
      <c r="C100" s="290" t="s">
        <v>194</v>
      </c>
      <c r="D100" s="122">
        <v>914</v>
      </c>
      <c r="E100" s="24" t="s">
        <v>166</v>
      </c>
      <c r="F100" s="67" t="s">
        <v>261</v>
      </c>
      <c r="G100" s="24" t="s">
        <v>46</v>
      </c>
      <c r="H100" s="69"/>
      <c r="I100" s="69"/>
      <c r="J100" s="197"/>
      <c r="K100" s="69"/>
      <c r="L100" s="190"/>
      <c r="M100" s="69"/>
      <c r="N100" s="69"/>
      <c r="O100" s="69"/>
    </row>
    <row r="101" spans="1:17" s="72" customFormat="1" ht="15.75">
      <c r="A101" s="326"/>
      <c r="B101" s="326"/>
      <c r="C101" s="334"/>
      <c r="D101" s="122">
        <v>914</v>
      </c>
      <c r="E101" s="24" t="s">
        <v>166</v>
      </c>
      <c r="F101" s="67" t="s">
        <v>260</v>
      </c>
      <c r="G101" s="24" t="s">
        <v>46</v>
      </c>
      <c r="H101" s="69"/>
      <c r="I101" s="69"/>
      <c r="J101" s="197"/>
      <c r="K101" s="69"/>
      <c r="L101" s="190"/>
      <c r="M101" s="69"/>
      <c r="N101" s="69"/>
      <c r="O101" s="69"/>
    </row>
    <row r="102" spans="1:17" s="72" customFormat="1" ht="15.75">
      <c r="A102" s="326"/>
      <c r="B102" s="326"/>
      <c r="C102" s="334"/>
      <c r="D102" s="122">
        <v>914</v>
      </c>
      <c r="E102" s="24" t="s">
        <v>85</v>
      </c>
      <c r="F102" s="67" t="s">
        <v>187</v>
      </c>
      <c r="G102" s="24" t="s">
        <v>47</v>
      </c>
      <c r="H102" s="69">
        <v>29</v>
      </c>
      <c r="I102" s="69">
        <v>1999.95</v>
      </c>
      <c r="J102" s="197">
        <v>819.4</v>
      </c>
      <c r="K102" s="69">
        <v>130</v>
      </c>
      <c r="L102" s="190">
        <v>144.19999999999999</v>
      </c>
      <c r="M102" s="69">
        <v>5</v>
      </c>
      <c r="N102" s="69">
        <v>5</v>
      </c>
      <c r="O102" s="69">
        <v>5</v>
      </c>
    </row>
    <row r="103" spans="1:17" s="72" customFormat="1" ht="15.75">
      <c r="A103" s="326"/>
      <c r="B103" s="326"/>
      <c r="C103" s="334"/>
      <c r="D103" s="122">
        <v>914</v>
      </c>
      <c r="E103" s="24" t="s">
        <v>85</v>
      </c>
      <c r="F103" s="67" t="s">
        <v>187</v>
      </c>
      <c r="G103" s="24" t="s">
        <v>45</v>
      </c>
      <c r="H103" s="69">
        <v>8</v>
      </c>
      <c r="I103" s="69">
        <v>40.5</v>
      </c>
      <c r="J103" s="197">
        <v>1468.7</v>
      </c>
      <c r="K103" s="69">
        <v>0.5</v>
      </c>
      <c r="L103" s="190">
        <v>1</v>
      </c>
      <c r="M103" s="69">
        <v>3</v>
      </c>
      <c r="N103" s="69">
        <v>3</v>
      </c>
      <c r="O103" s="69">
        <v>3</v>
      </c>
    </row>
    <row r="104" spans="1:17" s="72" customFormat="1" ht="15.75">
      <c r="A104" s="326"/>
      <c r="B104" s="326"/>
      <c r="C104" s="334"/>
      <c r="D104" s="122">
        <v>914</v>
      </c>
      <c r="E104" s="24" t="s">
        <v>85</v>
      </c>
      <c r="F104" s="67" t="s">
        <v>187</v>
      </c>
      <c r="G104" s="24" t="s">
        <v>46</v>
      </c>
      <c r="H104" s="69">
        <v>6.7</v>
      </c>
      <c r="I104" s="69">
        <v>1.2</v>
      </c>
      <c r="J104" s="197">
        <v>1.1000000000000001</v>
      </c>
      <c r="K104" s="69">
        <v>1.2</v>
      </c>
      <c r="L104" s="190">
        <v>1.2</v>
      </c>
      <c r="M104" s="69">
        <v>0.5</v>
      </c>
      <c r="N104" s="69">
        <v>0.5</v>
      </c>
      <c r="O104" s="69">
        <v>0.5</v>
      </c>
    </row>
    <row r="105" spans="1:17" s="72" customFormat="1" ht="15.75">
      <c r="A105" s="326"/>
      <c r="B105" s="326"/>
      <c r="C105" s="334"/>
      <c r="D105" s="122"/>
      <c r="E105" s="24"/>
      <c r="F105" s="67"/>
      <c r="G105" s="122"/>
      <c r="H105" s="69"/>
      <c r="I105" s="69"/>
      <c r="J105" s="197"/>
      <c r="K105" s="69"/>
      <c r="L105" s="190"/>
      <c r="M105" s="69"/>
      <c r="N105" s="69"/>
      <c r="O105" s="69"/>
    </row>
    <row r="106" spans="1:17" s="72" customFormat="1" ht="15.75" customHeight="1">
      <c r="A106" s="326"/>
      <c r="B106" s="326"/>
      <c r="C106" s="334"/>
      <c r="D106" s="122">
        <v>914</v>
      </c>
      <c r="E106" s="24" t="s">
        <v>24</v>
      </c>
      <c r="F106" s="24" t="s">
        <v>184</v>
      </c>
      <c r="G106" s="24" t="s">
        <v>48</v>
      </c>
      <c r="H106" s="69">
        <v>80.2</v>
      </c>
      <c r="I106" s="69">
        <v>92.4</v>
      </c>
      <c r="J106" s="197">
        <v>102.1</v>
      </c>
      <c r="K106" s="69">
        <v>102.1</v>
      </c>
      <c r="L106" s="190">
        <v>102.1</v>
      </c>
      <c r="M106" s="69">
        <v>35</v>
      </c>
      <c r="N106" s="69">
        <v>35</v>
      </c>
      <c r="O106" s="69">
        <v>35</v>
      </c>
    </row>
    <row r="107" spans="1:17" s="72" customFormat="1" ht="15.75">
      <c r="A107" s="326"/>
      <c r="B107" s="326"/>
      <c r="C107" s="334"/>
      <c r="D107" s="122">
        <v>914</v>
      </c>
      <c r="E107" s="24" t="s">
        <v>24</v>
      </c>
      <c r="F107" s="24" t="s">
        <v>184</v>
      </c>
      <c r="G107" s="24" t="s">
        <v>45</v>
      </c>
      <c r="H107" s="69">
        <v>10.4</v>
      </c>
      <c r="I107" s="69">
        <v>6.6</v>
      </c>
      <c r="J107" s="197">
        <v>11.2</v>
      </c>
      <c r="K107" s="69">
        <v>16.3</v>
      </c>
      <c r="L107" s="190">
        <v>20.6</v>
      </c>
      <c r="M107" s="69">
        <v>2.5</v>
      </c>
      <c r="N107" s="69">
        <v>2.5</v>
      </c>
      <c r="O107" s="69">
        <v>2.5</v>
      </c>
      <c r="P107" s="170"/>
      <c r="Q107" s="170"/>
    </row>
    <row r="108" spans="1:17" s="72" customFormat="1" ht="15.75">
      <c r="A108" s="326"/>
      <c r="B108" s="326"/>
      <c r="C108" s="334"/>
      <c r="D108" s="122"/>
      <c r="E108" s="24"/>
      <c r="F108" s="67"/>
      <c r="G108" s="24"/>
      <c r="H108" s="69"/>
      <c r="I108" s="69"/>
      <c r="J108" s="197"/>
      <c r="K108" s="69"/>
      <c r="L108" s="190"/>
      <c r="M108" s="69"/>
      <c r="N108" s="69"/>
      <c r="O108" s="69"/>
      <c r="P108" s="170"/>
      <c r="Q108" s="170"/>
    </row>
    <row r="109" spans="1:17" s="72" customFormat="1" ht="15.75">
      <c r="A109" s="326"/>
      <c r="B109" s="326"/>
      <c r="C109" s="334"/>
      <c r="D109" s="122">
        <v>914</v>
      </c>
      <c r="E109" s="24" t="s">
        <v>144</v>
      </c>
      <c r="F109" s="67" t="s">
        <v>185</v>
      </c>
      <c r="G109" s="24" t="s">
        <v>49</v>
      </c>
      <c r="H109" s="69">
        <v>204.8</v>
      </c>
      <c r="I109" s="69">
        <v>146.4</v>
      </c>
      <c r="J109" s="197">
        <v>181.6</v>
      </c>
      <c r="K109" s="69">
        <v>64.3</v>
      </c>
      <c r="L109" s="190">
        <v>64.3</v>
      </c>
      <c r="M109" s="69">
        <v>50</v>
      </c>
      <c r="N109" s="69">
        <v>50</v>
      </c>
      <c r="O109" s="69">
        <v>50</v>
      </c>
      <c r="P109" s="170"/>
      <c r="Q109" s="170"/>
    </row>
    <row r="110" spans="1:17" s="72" customFormat="1" ht="15.75">
      <c r="A110" s="326"/>
      <c r="B110" s="326"/>
      <c r="C110" s="334"/>
      <c r="D110" s="122"/>
      <c r="E110" s="24"/>
      <c r="F110" s="67"/>
      <c r="G110" s="24"/>
      <c r="H110" s="69"/>
      <c r="I110" s="69"/>
      <c r="J110" s="197"/>
      <c r="K110" s="69"/>
      <c r="L110" s="190"/>
      <c r="M110" s="69"/>
      <c r="N110" s="69"/>
      <c r="O110" s="69"/>
      <c r="P110" s="170"/>
      <c r="Q110" s="170"/>
    </row>
    <row r="111" spans="1:17" s="72" customFormat="1" ht="15.75">
      <c r="A111" s="326"/>
      <c r="B111" s="326"/>
      <c r="C111" s="334"/>
      <c r="D111" s="122">
        <v>914</v>
      </c>
      <c r="E111" s="24" t="s">
        <v>155</v>
      </c>
      <c r="F111" s="67" t="s">
        <v>186</v>
      </c>
      <c r="G111" s="24" t="s">
        <v>49</v>
      </c>
      <c r="H111" s="69">
        <v>0.6</v>
      </c>
      <c r="I111" s="69">
        <v>0.7</v>
      </c>
      <c r="J111" s="197"/>
      <c r="K111" s="69">
        <v>0.7</v>
      </c>
      <c r="L111" s="190">
        <v>0.7</v>
      </c>
      <c r="M111" s="69">
        <v>0.5</v>
      </c>
      <c r="N111" s="69">
        <v>0.5</v>
      </c>
      <c r="O111" s="69">
        <v>0.5</v>
      </c>
      <c r="P111" s="170"/>
      <c r="Q111" s="170"/>
    </row>
    <row r="112" spans="1:17" s="72" customFormat="1" ht="15.75">
      <c r="A112" s="326"/>
      <c r="B112" s="326"/>
      <c r="C112" s="334"/>
      <c r="D112" s="122">
        <v>914</v>
      </c>
      <c r="E112" s="24" t="s">
        <v>274</v>
      </c>
      <c r="F112" s="67" t="s">
        <v>275</v>
      </c>
      <c r="G112" s="24" t="s">
        <v>45</v>
      </c>
      <c r="H112" s="69"/>
      <c r="I112" s="69"/>
      <c r="J112" s="197"/>
      <c r="K112" s="69"/>
      <c r="L112" s="190"/>
      <c r="M112" s="69"/>
      <c r="N112" s="69"/>
      <c r="O112" s="69"/>
      <c r="P112" s="170"/>
      <c r="Q112" s="170"/>
    </row>
    <row r="113" spans="1:17" s="72" customFormat="1" ht="15.75">
      <c r="A113" s="326"/>
      <c r="B113" s="326"/>
      <c r="C113" s="334"/>
      <c r="D113" s="122">
        <v>914</v>
      </c>
      <c r="E113" s="24" t="s">
        <v>247</v>
      </c>
      <c r="F113" s="67" t="s">
        <v>192</v>
      </c>
      <c r="G113" s="24" t="s">
        <v>45</v>
      </c>
      <c r="H113" s="69">
        <v>102.5</v>
      </c>
      <c r="I113" s="69">
        <v>54.96</v>
      </c>
      <c r="J113" s="197">
        <v>106.6</v>
      </c>
      <c r="K113" s="69">
        <v>0.2</v>
      </c>
      <c r="L113" s="190">
        <v>0.2</v>
      </c>
      <c r="M113" s="69">
        <v>1</v>
      </c>
      <c r="N113" s="69">
        <v>1</v>
      </c>
      <c r="O113" s="69">
        <v>1</v>
      </c>
      <c r="P113" s="170"/>
      <c r="Q113" s="170"/>
    </row>
    <row r="114" spans="1:17" s="72" customFormat="1" ht="24.75" customHeight="1">
      <c r="A114" s="327"/>
      <c r="B114" s="327"/>
      <c r="C114" s="335"/>
      <c r="D114" s="122">
        <v>914</v>
      </c>
      <c r="E114" s="24" t="s">
        <v>93</v>
      </c>
      <c r="F114" s="67" t="s">
        <v>188</v>
      </c>
      <c r="G114" s="24" t="s">
        <v>145</v>
      </c>
      <c r="H114" s="69">
        <v>0.2</v>
      </c>
      <c r="I114" s="69">
        <v>0.1</v>
      </c>
      <c r="J114" s="197"/>
      <c r="K114" s="69">
        <v>0.1</v>
      </c>
      <c r="L114" s="190">
        <v>0.1</v>
      </c>
      <c r="M114" s="69">
        <v>0.1</v>
      </c>
      <c r="N114" s="69">
        <v>0.1</v>
      </c>
      <c r="O114" s="69">
        <v>0.1</v>
      </c>
      <c r="P114" s="170"/>
      <c r="Q114" s="170"/>
    </row>
    <row r="115" spans="1:17" s="72" customFormat="1" ht="17.25" hidden="1" customHeight="1">
      <c r="A115" s="129"/>
      <c r="B115" s="129"/>
      <c r="C115" s="57" t="s">
        <v>12</v>
      </c>
      <c r="D115" s="25"/>
      <c r="E115" s="26"/>
      <c r="F115" s="26"/>
      <c r="G115" s="25"/>
      <c r="H115" s="68"/>
      <c r="I115" s="68"/>
      <c r="J115" s="196"/>
      <c r="K115" s="68"/>
      <c r="L115" s="191"/>
      <c r="M115" s="68"/>
      <c r="N115" s="68"/>
      <c r="O115" s="68"/>
    </row>
    <row r="116" spans="1:17" s="72" customFormat="1" ht="15.75" hidden="1" customHeight="1">
      <c r="A116" s="130"/>
      <c r="B116" s="130"/>
      <c r="C116" s="58" t="s">
        <v>13</v>
      </c>
      <c r="D116" s="122"/>
      <c r="E116" s="24"/>
      <c r="F116" s="24"/>
      <c r="G116" s="122"/>
      <c r="H116" s="69"/>
      <c r="I116" s="69"/>
      <c r="J116" s="197"/>
      <c r="K116" s="69"/>
      <c r="L116" s="190"/>
      <c r="M116" s="69"/>
      <c r="N116" s="69"/>
      <c r="O116" s="69"/>
    </row>
    <row r="117" spans="1:17" s="72" customFormat="1" ht="15.75">
      <c r="A117" s="315" t="s">
        <v>157</v>
      </c>
      <c r="B117" s="306" t="s">
        <v>199</v>
      </c>
      <c r="C117" s="55" t="s">
        <v>12</v>
      </c>
      <c r="D117" s="122"/>
      <c r="E117" s="24"/>
      <c r="F117" s="24"/>
      <c r="G117" s="122"/>
      <c r="H117" s="68">
        <f>H119</f>
        <v>0.5</v>
      </c>
      <c r="I117" s="68">
        <f t="shared" ref="I117:O117" si="25">I119</f>
        <v>0.5</v>
      </c>
      <c r="J117" s="196">
        <f t="shared" si="25"/>
        <v>0</v>
      </c>
      <c r="K117" s="68">
        <f t="shared" si="25"/>
        <v>3</v>
      </c>
      <c r="L117" s="68">
        <f t="shared" si="25"/>
        <v>3</v>
      </c>
      <c r="M117" s="68">
        <f t="shared" si="25"/>
        <v>1</v>
      </c>
      <c r="N117" s="68">
        <f t="shared" si="25"/>
        <v>1</v>
      </c>
      <c r="O117" s="68">
        <f t="shared" si="25"/>
        <v>1</v>
      </c>
    </row>
    <row r="118" spans="1:17" s="72" customFormat="1" ht="31.5">
      <c r="A118" s="316"/>
      <c r="B118" s="307"/>
      <c r="C118" s="56" t="s">
        <v>13</v>
      </c>
      <c r="D118" s="122"/>
      <c r="E118" s="24"/>
      <c r="F118" s="24"/>
      <c r="G118" s="122"/>
      <c r="H118" s="69"/>
      <c r="I118" s="69"/>
      <c r="J118" s="197"/>
      <c r="K118" s="69"/>
      <c r="L118" s="190"/>
      <c r="M118" s="69"/>
      <c r="N118" s="69"/>
      <c r="O118" s="69"/>
    </row>
    <row r="119" spans="1:17" s="72" customFormat="1" ht="12.75" customHeight="1">
      <c r="A119" s="316"/>
      <c r="B119" s="307"/>
      <c r="C119" s="290" t="s">
        <v>194</v>
      </c>
      <c r="D119" s="314">
        <v>914</v>
      </c>
      <c r="E119" s="318"/>
      <c r="F119" s="318"/>
      <c r="G119" s="314"/>
      <c r="H119" s="311">
        <f t="shared" ref="H119:M119" si="26">H122+H128+H133+H138</f>
        <v>0.5</v>
      </c>
      <c r="I119" s="311">
        <f t="shared" si="26"/>
        <v>0.5</v>
      </c>
      <c r="J119" s="328">
        <f t="shared" si="26"/>
        <v>0</v>
      </c>
      <c r="K119" s="311">
        <f t="shared" si="26"/>
        <v>3</v>
      </c>
      <c r="L119" s="322">
        <f t="shared" si="26"/>
        <v>3</v>
      </c>
      <c r="M119" s="311">
        <f t="shared" si="26"/>
        <v>1</v>
      </c>
      <c r="N119" s="311">
        <f t="shared" ref="N119:O119" si="27">N122+N128+N133+N138</f>
        <v>1</v>
      </c>
      <c r="O119" s="311">
        <f t="shared" si="27"/>
        <v>1</v>
      </c>
    </row>
    <row r="120" spans="1:17" s="72" customFormat="1" ht="12.75" customHeight="1">
      <c r="A120" s="316"/>
      <c r="B120" s="307"/>
      <c r="C120" s="291"/>
      <c r="D120" s="303"/>
      <c r="E120" s="319"/>
      <c r="F120" s="319"/>
      <c r="G120" s="303"/>
      <c r="H120" s="312"/>
      <c r="I120" s="312"/>
      <c r="J120" s="329"/>
      <c r="K120" s="312"/>
      <c r="L120" s="323"/>
      <c r="M120" s="312"/>
      <c r="N120" s="312"/>
      <c r="O120" s="312"/>
    </row>
    <row r="121" spans="1:17" s="72" customFormat="1" ht="21.75" customHeight="1">
      <c r="A121" s="317"/>
      <c r="B121" s="308"/>
      <c r="C121" s="292"/>
      <c r="D121" s="304"/>
      <c r="E121" s="320"/>
      <c r="F121" s="320"/>
      <c r="G121" s="304"/>
      <c r="H121" s="313"/>
      <c r="I121" s="313"/>
      <c r="J121" s="330"/>
      <c r="K121" s="313"/>
      <c r="L121" s="324"/>
      <c r="M121" s="313"/>
      <c r="N121" s="313"/>
      <c r="O121" s="313"/>
    </row>
    <row r="122" spans="1:17" s="72" customFormat="1" ht="15.75">
      <c r="A122" s="321" t="s">
        <v>158</v>
      </c>
      <c r="B122" s="290" t="s">
        <v>170</v>
      </c>
      <c r="C122" s="55" t="s">
        <v>12</v>
      </c>
      <c r="D122" s="25"/>
      <c r="E122" s="26"/>
      <c r="F122" s="26"/>
      <c r="G122" s="25"/>
      <c r="H122" s="68">
        <f>H125+H124</f>
        <v>0.5</v>
      </c>
      <c r="I122" s="68">
        <f t="shared" ref="I122:O122" si="28">I125+I124</f>
        <v>0.5</v>
      </c>
      <c r="J122" s="196">
        <f t="shared" si="28"/>
        <v>0</v>
      </c>
      <c r="K122" s="68">
        <f t="shared" si="28"/>
        <v>3</v>
      </c>
      <c r="L122" s="68">
        <f t="shared" si="28"/>
        <v>3</v>
      </c>
      <c r="M122" s="68">
        <f t="shared" si="28"/>
        <v>1</v>
      </c>
      <c r="N122" s="68">
        <f t="shared" si="28"/>
        <v>1</v>
      </c>
      <c r="O122" s="68">
        <f t="shared" si="28"/>
        <v>1</v>
      </c>
    </row>
    <row r="123" spans="1:17" s="72" customFormat="1" ht="31.5">
      <c r="A123" s="321"/>
      <c r="B123" s="291"/>
      <c r="C123" s="56" t="s">
        <v>13</v>
      </c>
      <c r="D123" s="122"/>
      <c r="E123" s="24"/>
      <c r="F123" s="24"/>
      <c r="G123" s="122"/>
      <c r="H123" s="69"/>
      <c r="I123" s="69"/>
      <c r="J123" s="197"/>
      <c r="K123" s="69"/>
      <c r="L123" s="190"/>
      <c r="M123" s="69"/>
      <c r="N123" s="69"/>
      <c r="O123" s="69"/>
    </row>
    <row r="124" spans="1:17" s="72" customFormat="1" ht="15.75">
      <c r="A124" s="321"/>
      <c r="B124" s="291"/>
      <c r="C124" s="290" t="s">
        <v>194</v>
      </c>
      <c r="D124" s="123">
        <v>914</v>
      </c>
      <c r="E124" s="128" t="s">
        <v>141</v>
      </c>
      <c r="F124" s="128" t="s">
        <v>248</v>
      </c>
      <c r="G124" s="123">
        <v>200</v>
      </c>
      <c r="H124" s="171"/>
      <c r="I124" s="187"/>
      <c r="J124" s="198"/>
      <c r="K124" s="187">
        <v>1.5</v>
      </c>
      <c r="L124" s="192">
        <v>1.5</v>
      </c>
      <c r="M124" s="187">
        <v>1</v>
      </c>
      <c r="N124" s="187">
        <v>1</v>
      </c>
      <c r="O124" s="187">
        <v>1</v>
      </c>
    </row>
    <row r="125" spans="1:17" s="72" customFormat="1" ht="12.75" customHeight="1">
      <c r="A125" s="321"/>
      <c r="B125" s="291"/>
      <c r="C125" s="291"/>
      <c r="D125" s="314">
        <v>914</v>
      </c>
      <c r="E125" s="318" t="s">
        <v>142</v>
      </c>
      <c r="F125" s="318" t="s">
        <v>249</v>
      </c>
      <c r="G125" s="314">
        <v>200</v>
      </c>
      <c r="H125" s="311">
        <v>0.5</v>
      </c>
      <c r="I125" s="311">
        <v>0.5</v>
      </c>
      <c r="J125" s="328"/>
      <c r="K125" s="311">
        <v>1.5</v>
      </c>
      <c r="L125" s="322">
        <v>1.5</v>
      </c>
      <c r="M125" s="311"/>
      <c r="N125" s="311"/>
      <c r="O125" s="311"/>
    </row>
    <row r="126" spans="1:17" s="72" customFormat="1" ht="12.75" customHeight="1">
      <c r="A126" s="321"/>
      <c r="B126" s="291"/>
      <c r="C126" s="291"/>
      <c r="D126" s="303"/>
      <c r="E126" s="319"/>
      <c r="F126" s="319"/>
      <c r="G126" s="303"/>
      <c r="H126" s="312"/>
      <c r="I126" s="312"/>
      <c r="J126" s="329"/>
      <c r="K126" s="312"/>
      <c r="L126" s="323"/>
      <c r="M126" s="312"/>
      <c r="N126" s="312"/>
      <c r="O126" s="312"/>
    </row>
    <row r="127" spans="1:17" s="72" customFormat="1" ht="9.75" customHeight="1">
      <c r="A127" s="321"/>
      <c r="B127" s="292"/>
      <c r="C127" s="292"/>
      <c r="D127" s="304"/>
      <c r="E127" s="320"/>
      <c r="F127" s="320"/>
      <c r="G127" s="304"/>
      <c r="H127" s="313"/>
      <c r="I127" s="313"/>
      <c r="J127" s="330"/>
      <c r="K127" s="313"/>
      <c r="L127" s="324"/>
      <c r="M127" s="313"/>
      <c r="N127" s="313"/>
      <c r="O127" s="313"/>
    </row>
    <row r="128" spans="1:17" s="72" customFormat="1" ht="15.75">
      <c r="A128" s="321" t="s">
        <v>159</v>
      </c>
      <c r="B128" s="290" t="s">
        <v>171</v>
      </c>
      <c r="C128" s="127" t="s">
        <v>12</v>
      </c>
      <c r="D128" s="25"/>
      <c r="E128" s="26"/>
      <c r="F128" s="26"/>
      <c r="G128" s="25"/>
      <c r="H128" s="68">
        <f>H130</f>
        <v>0</v>
      </c>
      <c r="I128" s="68">
        <f t="shared" ref="I128:O128" si="29">I130</f>
        <v>0</v>
      </c>
      <c r="J128" s="196">
        <f t="shared" si="29"/>
        <v>0</v>
      </c>
      <c r="K128" s="68">
        <f t="shared" si="29"/>
        <v>0</v>
      </c>
      <c r="L128" s="68">
        <f t="shared" si="29"/>
        <v>0</v>
      </c>
      <c r="M128" s="68">
        <f t="shared" si="29"/>
        <v>0</v>
      </c>
      <c r="N128" s="68">
        <f t="shared" si="29"/>
        <v>0</v>
      </c>
      <c r="O128" s="68">
        <f t="shared" si="29"/>
        <v>0</v>
      </c>
    </row>
    <row r="129" spans="1:15" s="72" customFormat="1" ht="31.5">
      <c r="A129" s="321"/>
      <c r="B129" s="291"/>
      <c r="C129" s="56" t="s">
        <v>13</v>
      </c>
      <c r="D129" s="122"/>
      <c r="E129" s="24"/>
      <c r="F129" s="24"/>
      <c r="G129" s="122"/>
      <c r="H129" s="69"/>
      <c r="I129" s="69"/>
      <c r="J129" s="197"/>
      <c r="K129" s="69"/>
      <c r="L129" s="190"/>
      <c r="M129" s="69"/>
      <c r="N129" s="69"/>
      <c r="O129" s="69"/>
    </row>
    <row r="130" spans="1:15" s="72" customFormat="1" ht="15" customHeight="1">
      <c r="A130" s="321"/>
      <c r="B130" s="291"/>
      <c r="C130" s="290" t="s">
        <v>194</v>
      </c>
      <c r="D130" s="314">
        <v>914</v>
      </c>
      <c r="E130" s="318" t="s">
        <v>141</v>
      </c>
      <c r="F130" s="318" t="s">
        <v>250</v>
      </c>
      <c r="G130" s="314">
        <v>200</v>
      </c>
      <c r="H130" s="311"/>
      <c r="I130" s="311"/>
      <c r="J130" s="328"/>
      <c r="K130" s="311"/>
      <c r="L130" s="322"/>
      <c r="M130" s="311"/>
      <c r="N130" s="311"/>
      <c r="O130" s="311"/>
    </row>
    <row r="131" spans="1:15" s="72" customFormat="1" ht="15" customHeight="1">
      <c r="A131" s="321"/>
      <c r="B131" s="291"/>
      <c r="C131" s="291"/>
      <c r="D131" s="303"/>
      <c r="E131" s="319"/>
      <c r="F131" s="319"/>
      <c r="G131" s="303"/>
      <c r="H131" s="312"/>
      <c r="I131" s="312"/>
      <c r="J131" s="329"/>
      <c r="K131" s="312"/>
      <c r="L131" s="323"/>
      <c r="M131" s="312"/>
      <c r="N131" s="312"/>
      <c r="O131" s="312"/>
    </row>
    <row r="132" spans="1:15" s="72" customFormat="1" ht="21" customHeight="1">
      <c r="A132" s="321"/>
      <c r="B132" s="292"/>
      <c r="C132" s="292"/>
      <c r="D132" s="304"/>
      <c r="E132" s="320"/>
      <c r="F132" s="320"/>
      <c r="G132" s="304"/>
      <c r="H132" s="313"/>
      <c r="I132" s="313"/>
      <c r="J132" s="330"/>
      <c r="K132" s="313"/>
      <c r="L132" s="324"/>
      <c r="M132" s="313"/>
      <c r="N132" s="313"/>
      <c r="O132" s="313"/>
    </row>
    <row r="133" spans="1:15" s="72" customFormat="1" ht="15.75">
      <c r="A133" s="321" t="s">
        <v>160</v>
      </c>
      <c r="B133" s="290" t="s">
        <v>172</v>
      </c>
      <c r="C133" s="127" t="s">
        <v>12</v>
      </c>
      <c r="D133" s="122"/>
      <c r="E133" s="24"/>
      <c r="F133" s="24"/>
      <c r="G133" s="122"/>
      <c r="H133" s="68">
        <f>H135</f>
        <v>0</v>
      </c>
      <c r="I133" s="68">
        <f t="shared" ref="I133:O133" si="30">I135</f>
        <v>0</v>
      </c>
      <c r="J133" s="196">
        <f t="shared" si="30"/>
        <v>0</v>
      </c>
      <c r="K133" s="68">
        <f t="shared" si="30"/>
        <v>0</v>
      </c>
      <c r="L133" s="68">
        <f t="shared" si="30"/>
        <v>0</v>
      </c>
      <c r="M133" s="68">
        <f t="shared" si="30"/>
        <v>0</v>
      </c>
      <c r="N133" s="68">
        <f t="shared" si="30"/>
        <v>0</v>
      </c>
      <c r="O133" s="68">
        <f t="shared" si="30"/>
        <v>0</v>
      </c>
    </row>
    <row r="134" spans="1:15" s="72" customFormat="1" ht="31.5">
      <c r="A134" s="321"/>
      <c r="B134" s="291"/>
      <c r="C134" s="56" t="s">
        <v>13</v>
      </c>
      <c r="D134" s="122"/>
      <c r="E134" s="24"/>
      <c r="F134" s="24"/>
      <c r="G134" s="122"/>
      <c r="H134" s="69"/>
      <c r="I134" s="69"/>
      <c r="J134" s="197"/>
      <c r="K134" s="69"/>
      <c r="L134" s="190"/>
      <c r="M134" s="69"/>
      <c r="N134" s="69"/>
      <c r="O134" s="69"/>
    </row>
    <row r="135" spans="1:15" s="72" customFormat="1" ht="12.75" customHeight="1">
      <c r="A135" s="321"/>
      <c r="B135" s="291"/>
      <c r="C135" s="290" t="s">
        <v>194</v>
      </c>
      <c r="D135" s="314">
        <v>914</v>
      </c>
      <c r="E135" s="318" t="s">
        <v>141</v>
      </c>
      <c r="F135" s="318" t="s">
        <v>251</v>
      </c>
      <c r="G135" s="314">
        <v>200</v>
      </c>
      <c r="H135" s="311"/>
      <c r="I135" s="311"/>
      <c r="J135" s="328"/>
      <c r="K135" s="311"/>
      <c r="L135" s="322"/>
      <c r="M135" s="311"/>
      <c r="N135" s="311"/>
      <c r="O135" s="311"/>
    </row>
    <row r="136" spans="1:15" s="72" customFormat="1" ht="12.75" customHeight="1">
      <c r="A136" s="321"/>
      <c r="B136" s="291"/>
      <c r="C136" s="291"/>
      <c r="D136" s="303"/>
      <c r="E136" s="319"/>
      <c r="F136" s="319"/>
      <c r="G136" s="303"/>
      <c r="H136" s="312"/>
      <c r="I136" s="312"/>
      <c r="J136" s="329"/>
      <c r="K136" s="312"/>
      <c r="L136" s="323"/>
      <c r="M136" s="312"/>
      <c r="N136" s="312"/>
      <c r="O136" s="312"/>
    </row>
    <row r="137" spans="1:15" s="72" customFormat="1" ht="22.5" customHeight="1">
      <c r="A137" s="321"/>
      <c r="B137" s="292"/>
      <c r="C137" s="292"/>
      <c r="D137" s="304"/>
      <c r="E137" s="320"/>
      <c r="F137" s="320"/>
      <c r="G137" s="304"/>
      <c r="H137" s="313"/>
      <c r="I137" s="313"/>
      <c r="J137" s="330"/>
      <c r="K137" s="313"/>
      <c r="L137" s="324"/>
      <c r="M137" s="313"/>
      <c r="N137" s="313"/>
      <c r="O137" s="313"/>
    </row>
    <row r="138" spans="1:15" s="72" customFormat="1" ht="15.75">
      <c r="A138" s="321" t="s">
        <v>161</v>
      </c>
      <c r="B138" s="290" t="s">
        <v>173</v>
      </c>
      <c r="C138" s="127" t="s">
        <v>12</v>
      </c>
      <c r="D138" s="122"/>
      <c r="E138" s="24"/>
      <c r="F138" s="24"/>
      <c r="G138" s="122"/>
      <c r="H138" s="68">
        <f>H140</f>
        <v>0</v>
      </c>
      <c r="I138" s="68">
        <f t="shared" ref="I138:O138" si="31">I140</f>
        <v>0</v>
      </c>
      <c r="J138" s="196">
        <f t="shared" si="31"/>
        <v>0</v>
      </c>
      <c r="K138" s="68">
        <f t="shared" si="31"/>
        <v>0</v>
      </c>
      <c r="L138" s="68">
        <f t="shared" si="31"/>
        <v>0</v>
      </c>
      <c r="M138" s="68">
        <f t="shared" si="31"/>
        <v>0</v>
      </c>
      <c r="N138" s="68">
        <f t="shared" si="31"/>
        <v>0</v>
      </c>
      <c r="O138" s="68">
        <f t="shared" si="31"/>
        <v>0</v>
      </c>
    </row>
    <row r="139" spans="1:15" s="72" customFormat="1" ht="31.5">
      <c r="A139" s="321"/>
      <c r="B139" s="291"/>
      <c r="C139" s="56" t="s">
        <v>13</v>
      </c>
      <c r="D139" s="122"/>
      <c r="E139" s="24"/>
      <c r="F139" s="24"/>
      <c r="G139" s="122"/>
      <c r="H139" s="69"/>
      <c r="I139" s="69"/>
      <c r="J139" s="197"/>
      <c r="K139" s="69"/>
      <c r="L139" s="190"/>
      <c r="M139" s="69"/>
      <c r="N139" s="69"/>
      <c r="O139" s="69"/>
    </row>
    <row r="140" spans="1:15" s="72" customFormat="1" ht="12.75" customHeight="1">
      <c r="A140" s="321"/>
      <c r="B140" s="291"/>
      <c r="C140" s="290" t="s">
        <v>194</v>
      </c>
      <c r="D140" s="314">
        <v>914</v>
      </c>
      <c r="E140" s="318" t="s">
        <v>141</v>
      </c>
      <c r="F140" s="318" t="s">
        <v>252</v>
      </c>
      <c r="G140" s="314">
        <v>200</v>
      </c>
      <c r="H140" s="311"/>
      <c r="I140" s="311"/>
      <c r="J140" s="328"/>
      <c r="K140" s="311"/>
      <c r="L140" s="322"/>
      <c r="M140" s="311"/>
      <c r="N140" s="311"/>
      <c r="O140" s="311"/>
    </row>
    <row r="141" spans="1:15" s="72" customFormat="1" ht="12.75" customHeight="1">
      <c r="A141" s="321"/>
      <c r="B141" s="291"/>
      <c r="C141" s="291"/>
      <c r="D141" s="303"/>
      <c r="E141" s="319"/>
      <c r="F141" s="319"/>
      <c r="G141" s="303"/>
      <c r="H141" s="312"/>
      <c r="I141" s="312"/>
      <c r="J141" s="329"/>
      <c r="K141" s="312"/>
      <c r="L141" s="323"/>
      <c r="M141" s="312"/>
      <c r="N141" s="312"/>
      <c r="O141" s="312"/>
    </row>
    <row r="142" spans="1:15" ht="21.75" customHeight="1">
      <c r="A142" s="321"/>
      <c r="B142" s="292"/>
      <c r="C142" s="292"/>
      <c r="D142" s="304"/>
      <c r="E142" s="320"/>
      <c r="F142" s="320"/>
      <c r="G142" s="304"/>
      <c r="H142" s="313"/>
      <c r="I142" s="313"/>
      <c r="J142" s="330"/>
      <c r="K142" s="313"/>
      <c r="L142" s="324"/>
      <c r="M142" s="313"/>
      <c r="N142" s="313"/>
      <c r="O142" s="313"/>
    </row>
  </sheetData>
  <mergeCells count="133">
    <mergeCell ref="C100:C114"/>
    <mergeCell ref="M119:M121"/>
    <mergeCell ref="J119:J121"/>
    <mergeCell ref="K119:K121"/>
    <mergeCell ref="H2:O2"/>
    <mergeCell ref="D2:G2"/>
    <mergeCell ref="A14:A18"/>
    <mergeCell ref="B14:B18"/>
    <mergeCell ref="A2:A3"/>
    <mergeCell ref="B2:B3"/>
    <mergeCell ref="B10:B12"/>
    <mergeCell ref="C2:C3"/>
    <mergeCell ref="B29:B31"/>
    <mergeCell ref="A10:A12"/>
    <mergeCell ref="A5:A8"/>
    <mergeCell ref="A26:A28"/>
    <mergeCell ref="A29:A31"/>
    <mergeCell ref="A57:A62"/>
    <mergeCell ref="B5:B8"/>
    <mergeCell ref="B22:B25"/>
    <mergeCell ref="B26:B28"/>
    <mergeCell ref="B19:B21"/>
    <mergeCell ref="A22:A25"/>
    <mergeCell ref="C59:C62"/>
    <mergeCell ref="B43:B46"/>
    <mergeCell ref="A35:A37"/>
    <mergeCell ref="B35:B37"/>
    <mergeCell ref="B38:B42"/>
    <mergeCell ref="A38:A42"/>
    <mergeCell ref="B57:B62"/>
    <mergeCell ref="A53:A55"/>
    <mergeCell ref="B78:B80"/>
    <mergeCell ref="A72:A74"/>
    <mergeCell ref="B75:B77"/>
    <mergeCell ref="B72:B74"/>
    <mergeCell ref="A75:A77"/>
    <mergeCell ref="A78:A80"/>
    <mergeCell ref="B133:B137"/>
    <mergeCell ref="C135:C137"/>
    <mergeCell ref="D135:D137"/>
    <mergeCell ref="M125:M127"/>
    <mergeCell ref="J125:J127"/>
    <mergeCell ref="K125:K127"/>
    <mergeCell ref="B53:B55"/>
    <mergeCell ref="A43:A46"/>
    <mergeCell ref="A47:A49"/>
    <mergeCell ref="B47:B49"/>
    <mergeCell ref="A50:A52"/>
    <mergeCell ref="B50:B52"/>
    <mergeCell ref="C45:C46"/>
    <mergeCell ref="A81:A83"/>
    <mergeCell ref="B81:B83"/>
    <mergeCell ref="A87:A97"/>
    <mergeCell ref="B87:B97"/>
    <mergeCell ref="C89:C97"/>
    <mergeCell ref="B98:B114"/>
    <mergeCell ref="A98:A114"/>
    <mergeCell ref="F119:F121"/>
    <mergeCell ref="A63:A67"/>
    <mergeCell ref="B63:B67"/>
    <mergeCell ref="A68:A71"/>
    <mergeCell ref="F140:F142"/>
    <mergeCell ref="A84:A86"/>
    <mergeCell ref="B84:B86"/>
    <mergeCell ref="E125:E127"/>
    <mergeCell ref="G140:G142"/>
    <mergeCell ref="H140:H142"/>
    <mergeCell ref="F135:F137"/>
    <mergeCell ref="E140:E142"/>
    <mergeCell ref="E135:E137"/>
    <mergeCell ref="F130:F132"/>
    <mergeCell ref="G130:G132"/>
    <mergeCell ref="H130:H132"/>
    <mergeCell ref="G135:G137"/>
    <mergeCell ref="H135:H137"/>
    <mergeCell ref="E130:E132"/>
    <mergeCell ref="A138:A142"/>
    <mergeCell ref="B128:B132"/>
    <mergeCell ref="C130:C132"/>
    <mergeCell ref="D130:D132"/>
    <mergeCell ref="A128:A132"/>
    <mergeCell ref="A133:A137"/>
    <mergeCell ref="B138:B142"/>
    <mergeCell ref="C140:C142"/>
    <mergeCell ref="D140:D142"/>
    <mergeCell ref="N135:N137"/>
    <mergeCell ref="N140:N142"/>
    <mergeCell ref="O119:O121"/>
    <mergeCell ref="O125:O127"/>
    <mergeCell ref="O130:O132"/>
    <mergeCell ref="O135:O137"/>
    <mergeCell ref="O140:O142"/>
    <mergeCell ref="M130:M132"/>
    <mergeCell ref="I125:I127"/>
    <mergeCell ref="M140:M142"/>
    <mergeCell ref="L135:L137"/>
    <mergeCell ref="M135:M137"/>
    <mergeCell ref="J135:J137"/>
    <mergeCell ref="K135:K137"/>
    <mergeCell ref="K140:K142"/>
    <mergeCell ref="L140:L142"/>
    <mergeCell ref="J130:J132"/>
    <mergeCell ref="J140:J142"/>
    <mergeCell ref="I140:I142"/>
    <mergeCell ref="I135:I137"/>
    <mergeCell ref="I130:I132"/>
    <mergeCell ref="L125:L127"/>
    <mergeCell ref="L119:L121"/>
    <mergeCell ref="I119:I121"/>
    <mergeCell ref="A1:O1"/>
    <mergeCell ref="N119:N121"/>
    <mergeCell ref="N125:N127"/>
    <mergeCell ref="N130:N132"/>
    <mergeCell ref="G125:G127"/>
    <mergeCell ref="H125:H127"/>
    <mergeCell ref="G119:G121"/>
    <mergeCell ref="A117:A121"/>
    <mergeCell ref="C119:C121"/>
    <mergeCell ref="B117:B121"/>
    <mergeCell ref="D119:D121"/>
    <mergeCell ref="E119:E121"/>
    <mergeCell ref="H119:H121"/>
    <mergeCell ref="A122:A127"/>
    <mergeCell ref="C124:C127"/>
    <mergeCell ref="B122:B127"/>
    <mergeCell ref="K130:K132"/>
    <mergeCell ref="L130:L132"/>
    <mergeCell ref="D125:D127"/>
    <mergeCell ref="F125:F127"/>
    <mergeCell ref="B68:B71"/>
    <mergeCell ref="A19:A21"/>
    <mergeCell ref="A32:A34"/>
    <mergeCell ref="B32:B34"/>
  </mergeCells>
  <phoneticPr fontId="13" type="noConversion"/>
  <pageMargins left="0.19685039370078741" right="0" top="0" bottom="0" header="0.31496062992125984" footer="0.31496062992125984"/>
  <pageSetup paperSize="9" scale="46" fitToHeight="0" orientation="portrait" r:id="rId1"/>
  <rowBreaks count="2" manualBreakCount="2">
    <brk id="20" max="16383" man="1"/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прил2</vt:lpstr>
      <vt:lpstr>прил6</vt:lpstr>
      <vt:lpstr>прил3</vt:lpstr>
      <vt:lpstr>прил5</vt:lpstr>
      <vt:lpstr>обосн.</vt:lpstr>
      <vt:lpstr>обосн.!Заголовки_для_печати</vt:lpstr>
      <vt:lpstr>прил2!Заголовки_для_печати</vt:lpstr>
      <vt:lpstr>прил3!Заголовки_для_печати</vt:lpstr>
      <vt:lpstr>прил5!Заголовки_для_печати</vt:lpstr>
      <vt:lpstr>прил6!Заголовки_для_печати</vt:lpstr>
      <vt:lpstr>прил2!Область_печати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2024-01-05T09:17:26Z</cp:lastPrinted>
  <dcterms:created xsi:type="dcterms:W3CDTF">2011-03-10T10:26:24Z</dcterms:created>
  <dcterms:modified xsi:type="dcterms:W3CDTF">2024-01-15T11:23:24Z</dcterms:modified>
</cp:coreProperties>
</file>